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sfiregovuk.sharepoint.com/sites/proj_unwantedfiresignals/Shared Documents/General/Consultation/Final version for publication/"/>
    </mc:Choice>
  </mc:AlternateContent>
  <xr:revisionPtr revIDLastSave="170" documentId="8_{B17091AD-2177-40F6-967C-1D71CFAB9615}" xr6:coauthVersionLast="47" xr6:coauthVersionMax="47" xr10:uidLastSave="{4D346BD5-26AB-439D-86CA-1412FA07F388}"/>
  <bookViews>
    <workbookView xWindow="-110" yWindow="-110" windowWidth="19420" windowHeight="10420" firstSheet="1" xr2:uid="{F3F1C75F-5602-469A-A7E5-CC2987B0CE20}"/>
  </bookViews>
  <sheets>
    <sheet name="About this data" sheetId="5" r:id="rId1"/>
    <sheet name="A1 Alarm Commercial Industrial" sheetId="1" r:id="rId2"/>
    <sheet name="A2 Alarm Retail Public Assembly" sheetId="2" r:id="rId3"/>
    <sheet name="A3 Alarm Residential" sheetId="3" r:id="rId4"/>
    <sheet name="A4 Alarm Domestic" sheetId="4"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8" i="2" l="1"/>
  <c r="L28" i="1"/>
  <c r="N58" i="4"/>
  <c r="M58" i="4"/>
  <c r="K58" i="4"/>
  <c r="J58" i="4"/>
  <c r="I58" i="4"/>
  <c r="L58" i="4" s="1"/>
  <c r="N57" i="4"/>
  <c r="M57" i="4"/>
  <c r="K57" i="4"/>
  <c r="J57" i="4"/>
  <c r="I57" i="4"/>
  <c r="L57" i="4" s="1"/>
  <c r="N56" i="4"/>
  <c r="M56" i="4"/>
  <c r="K56" i="4"/>
  <c r="J56" i="4"/>
  <c r="I56" i="4"/>
  <c r="L56" i="4" s="1"/>
  <c r="N55" i="4"/>
  <c r="M55" i="4"/>
  <c r="L55" i="4"/>
  <c r="K55" i="4"/>
  <c r="J55" i="4"/>
  <c r="I55" i="4"/>
  <c r="N54" i="4"/>
  <c r="M54" i="4"/>
  <c r="K54" i="4"/>
  <c r="J54" i="4"/>
  <c r="I54" i="4"/>
  <c r="L54" i="4" s="1"/>
  <c r="N53" i="4"/>
  <c r="M53" i="4"/>
  <c r="K53" i="4"/>
  <c r="J53" i="4"/>
  <c r="I53" i="4"/>
  <c r="L53" i="4" s="1"/>
  <c r="N52" i="4"/>
  <c r="M52" i="4"/>
  <c r="L52" i="4"/>
  <c r="K52" i="4"/>
  <c r="J52" i="4"/>
  <c r="I52" i="4"/>
  <c r="N51" i="4"/>
  <c r="M51" i="4"/>
  <c r="K51" i="4"/>
  <c r="J51" i="4"/>
  <c r="I51" i="4"/>
  <c r="L51" i="4" s="1"/>
  <c r="N50" i="4"/>
  <c r="M50" i="4"/>
  <c r="K50" i="4"/>
  <c r="J50" i="4"/>
  <c r="I50" i="4"/>
  <c r="L50" i="4" s="1"/>
  <c r="N49" i="4"/>
  <c r="M49" i="4"/>
  <c r="K49" i="4"/>
  <c r="J49" i="4"/>
  <c r="I49" i="4"/>
  <c r="L49" i="4" s="1"/>
  <c r="N48" i="4"/>
  <c r="M48" i="4"/>
  <c r="K48" i="4"/>
  <c r="J48" i="4"/>
  <c r="I48" i="4"/>
  <c r="L48" i="4" s="1"/>
  <c r="N47" i="4"/>
  <c r="M47" i="4"/>
  <c r="K47" i="4"/>
  <c r="J47" i="4"/>
  <c r="I47" i="4"/>
  <c r="L47" i="4" s="1"/>
  <c r="N46" i="4"/>
  <c r="M46" i="4"/>
  <c r="K46" i="4"/>
  <c r="J46" i="4"/>
  <c r="I46" i="4"/>
  <c r="L46" i="4" s="1"/>
  <c r="N45" i="4"/>
  <c r="M45" i="4"/>
  <c r="K45" i="4"/>
  <c r="J45" i="4"/>
  <c r="I45" i="4"/>
  <c r="L45" i="4" s="1"/>
  <c r="N44" i="4"/>
  <c r="M44" i="4"/>
  <c r="K44" i="4"/>
  <c r="J44" i="4"/>
  <c r="I44" i="4"/>
  <c r="L44" i="4" s="1"/>
  <c r="N43" i="4"/>
  <c r="M43" i="4"/>
  <c r="K43" i="4"/>
  <c r="J43" i="4"/>
  <c r="I43" i="4"/>
  <c r="L43" i="4" s="1"/>
  <c r="N42" i="4"/>
  <c r="M42" i="4"/>
  <c r="K42" i="4"/>
  <c r="J42" i="4"/>
  <c r="I42" i="4"/>
  <c r="L42" i="4" s="1"/>
  <c r="N41" i="4"/>
  <c r="M41" i="4"/>
  <c r="K41" i="4"/>
  <c r="J41" i="4"/>
  <c r="I41" i="4"/>
  <c r="L41" i="4" s="1"/>
  <c r="N40" i="4"/>
  <c r="M40" i="4"/>
  <c r="K40" i="4"/>
  <c r="J40" i="4"/>
  <c r="I40" i="4"/>
  <c r="L40" i="4" s="1"/>
  <c r="N39" i="4"/>
  <c r="M39" i="4"/>
  <c r="K39" i="4"/>
  <c r="J39" i="4"/>
  <c r="I39" i="4"/>
  <c r="L39" i="4" s="1"/>
  <c r="T38" i="4"/>
  <c r="S38" i="4"/>
  <c r="R38" i="4"/>
  <c r="N38" i="4"/>
  <c r="M38" i="4"/>
  <c r="L38" i="4"/>
  <c r="K38" i="4"/>
  <c r="J38" i="4"/>
  <c r="I38" i="4"/>
  <c r="T37" i="4"/>
  <c r="S37" i="4"/>
  <c r="R37" i="4"/>
  <c r="N37" i="4"/>
  <c r="M37" i="4"/>
  <c r="K37" i="4"/>
  <c r="J37" i="4"/>
  <c r="I37" i="4"/>
  <c r="L37" i="4" s="1"/>
  <c r="T36" i="4"/>
  <c r="S36" i="4"/>
  <c r="R36" i="4"/>
  <c r="N36" i="4"/>
  <c r="M36" i="4"/>
  <c r="L36" i="4"/>
  <c r="K36" i="4"/>
  <c r="J36" i="4"/>
  <c r="I36" i="4"/>
  <c r="N35" i="4"/>
  <c r="M35" i="4"/>
  <c r="L35" i="4"/>
  <c r="K35" i="4"/>
  <c r="J35" i="4"/>
  <c r="I35" i="4"/>
  <c r="N34" i="4"/>
  <c r="M34" i="4"/>
  <c r="L34" i="4"/>
  <c r="K34" i="4"/>
  <c r="J34" i="4"/>
  <c r="I34" i="4"/>
  <c r="N28" i="4"/>
  <c r="M28" i="4"/>
  <c r="K28" i="4"/>
  <c r="J28" i="4"/>
  <c r="I28" i="4"/>
  <c r="L28" i="4" s="1"/>
  <c r="N27" i="4"/>
  <c r="M27" i="4"/>
  <c r="L27" i="4"/>
  <c r="K27" i="4"/>
  <c r="J27" i="4"/>
  <c r="I27" i="4"/>
  <c r="N26" i="4"/>
  <c r="M26" i="4"/>
  <c r="L26" i="4"/>
  <c r="K26" i="4"/>
  <c r="J26" i="4"/>
  <c r="I26" i="4"/>
  <c r="N25" i="4"/>
  <c r="M25" i="4"/>
  <c r="L25" i="4"/>
  <c r="K25" i="4"/>
  <c r="J25" i="4"/>
  <c r="I25" i="4"/>
  <c r="N24" i="4"/>
  <c r="M24" i="4"/>
  <c r="K24" i="4"/>
  <c r="J24" i="4"/>
  <c r="I24" i="4"/>
  <c r="L24" i="4" s="1"/>
  <c r="N23" i="4"/>
  <c r="M23" i="4"/>
  <c r="L23" i="4"/>
  <c r="K23" i="4"/>
  <c r="J23" i="4"/>
  <c r="I23" i="4"/>
  <c r="N22" i="4"/>
  <c r="M22" i="4"/>
  <c r="L22" i="4"/>
  <c r="K22" i="4"/>
  <c r="J22" i="4"/>
  <c r="I22" i="4"/>
  <c r="N21" i="4"/>
  <c r="M21" i="4"/>
  <c r="L21" i="4"/>
  <c r="K21" i="4"/>
  <c r="J21" i="4"/>
  <c r="I21" i="4"/>
  <c r="N20" i="4"/>
  <c r="M20" i="4"/>
  <c r="L20" i="4"/>
  <c r="K20" i="4"/>
  <c r="J20" i="4"/>
  <c r="I20" i="4"/>
  <c r="N19" i="4"/>
  <c r="M19" i="4"/>
  <c r="L19" i="4"/>
  <c r="K19" i="4"/>
  <c r="J19" i="4"/>
  <c r="I19" i="4"/>
  <c r="N18" i="4"/>
  <c r="M18" i="4"/>
  <c r="K18" i="4"/>
  <c r="J18" i="4"/>
  <c r="I18" i="4"/>
  <c r="L18" i="4" s="1"/>
  <c r="N17" i="4"/>
  <c r="M17" i="4"/>
  <c r="L17" i="4"/>
  <c r="K17" i="4"/>
  <c r="J17" i="4"/>
  <c r="I17" i="4"/>
  <c r="N16" i="4"/>
  <c r="M16" i="4"/>
  <c r="L16" i="4"/>
  <c r="K16" i="4"/>
  <c r="J16" i="4"/>
  <c r="I16" i="4"/>
  <c r="N15" i="4"/>
  <c r="M15" i="4"/>
  <c r="L15" i="4"/>
  <c r="K15" i="4"/>
  <c r="J15" i="4"/>
  <c r="I15" i="4"/>
  <c r="N14" i="4"/>
  <c r="M14" i="4"/>
  <c r="K14" i="4"/>
  <c r="J14" i="4"/>
  <c r="I14" i="4"/>
  <c r="L14" i="4" s="1"/>
  <c r="N13" i="4"/>
  <c r="M13" i="4"/>
  <c r="L13" i="4"/>
  <c r="K13" i="4"/>
  <c r="J13" i="4"/>
  <c r="I13" i="4"/>
  <c r="N12" i="4"/>
  <c r="M12" i="4"/>
  <c r="L12" i="4"/>
  <c r="K12" i="4"/>
  <c r="J12" i="4"/>
  <c r="I12" i="4"/>
  <c r="N11" i="4"/>
  <c r="M11" i="4"/>
  <c r="K11" i="4"/>
  <c r="J11" i="4"/>
  <c r="I11" i="4"/>
  <c r="L11" i="4" s="1"/>
  <c r="N10" i="4"/>
  <c r="M10" i="4"/>
  <c r="K10" i="4"/>
  <c r="J10" i="4"/>
  <c r="I10" i="4"/>
  <c r="L10" i="4" s="1"/>
  <c r="N9" i="4"/>
  <c r="M9" i="4"/>
  <c r="K9" i="4"/>
  <c r="J9" i="4"/>
  <c r="I9" i="4"/>
  <c r="L9" i="4" s="1"/>
  <c r="T8" i="4"/>
  <c r="S8" i="4"/>
  <c r="R8" i="4"/>
  <c r="N8" i="4"/>
  <c r="M8" i="4"/>
  <c r="L8" i="4"/>
  <c r="K8" i="4"/>
  <c r="J8" i="4"/>
  <c r="I8" i="4"/>
  <c r="T7" i="4"/>
  <c r="S7" i="4"/>
  <c r="R7" i="4"/>
  <c r="N7" i="4"/>
  <c r="M7" i="4"/>
  <c r="K7" i="4"/>
  <c r="J7" i="4"/>
  <c r="I7" i="4"/>
  <c r="L7" i="4" s="1"/>
  <c r="T6" i="4"/>
  <c r="S6" i="4"/>
  <c r="R6" i="4"/>
  <c r="N6" i="4"/>
  <c r="M6" i="4"/>
  <c r="K6" i="4"/>
  <c r="J6" i="4"/>
  <c r="I6" i="4"/>
  <c r="L6" i="4" s="1"/>
  <c r="N5" i="4"/>
  <c r="M5" i="4"/>
  <c r="L5" i="4"/>
  <c r="K5" i="4"/>
  <c r="J5" i="4"/>
  <c r="I5" i="4"/>
  <c r="N4" i="4"/>
  <c r="M4" i="4"/>
  <c r="L4" i="4"/>
  <c r="K4" i="4"/>
  <c r="J4" i="4"/>
  <c r="I4" i="4"/>
  <c r="N58" i="3"/>
  <c r="M58" i="3"/>
  <c r="K58" i="3"/>
  <c r="J58" i="3"/>
  <c r="I58" i="3"/>
  <c r="L58" i="3" s="1"/>
  <c r="N57" i="3"/>
  <c r="M57" i="3"/>
  <c r="K57" i="3"/>
  <c r="J57" i="3"/>
  <c r="I57" i="3"/>
  <c r="L57" i="3" s="1"/>
  <c r="N56" i="3"/>
  <c r="M56" i="3"/>
  <c r="L56" i="3"/>
  <c r="K56" i="3"/>
  <c r="J56" i="3"/>
  <c r="I56" i="3"/>
  <c r="N55" i="3"/>
  <c r="M55" i="3"/>
  <c r="K55" i="3"/>
  <c r="J55" i="3"/>
  <c r="I55" i="3"/>
  <c r="L55" i="3" s="1"/>
  <c r="N54" i="3"/>
  <c r="M54" i="3"/>
  <c r="L54" i="3"/>
  <c r="K54" i="3"/>
  <c r="J54" i="3"/>
  <c r="I54" i="3"/>
  <c r="N53" i="3"/>
  <c r="M53" i="3"/>
  <c r="L53" i="3"/>
  <c r="K53" i="3"/>
  <c r="J53" i="3"/>
  <c r="I53" i="3"/>
  <c r="N52" i="3"/>
  <c r="M52" i="3"/>
  <c r="L52" i="3"/>
  <c r="K52" i="3"/>
  <c r="J52" i="3"/>
  <c r="I52" i="3"/>
  <c r="N51" i="3"/>
  <c r="M51" i="3"/>
  <c r="K51" i="3"/>
  <c r="J51" i="3"/>
  <c r="I51" i="3"/>
  <c r="L51" i="3" s="1"/>
  <c r="N50" i="3"/>
  <c r="M50" i="3"/>
  <c r="L50" i="3"/>
  <c r="K50" i="3"/>
  <c r="J50" i="3"/>
  <c r="I50" i="3"/>
  <c r="N49" i="3"/>
  <c r="M49" i="3"/>
  <c r="L49" i="3"/>
  <c r="K49" i="3"/>
  <c r="J49" i="3"/>
  <c r="I49" i="3"/>
  <c r="N48" i="3"/>
  <c r="M48" i="3"/>
  <c r="L48" i="3"/>
  <c r="K48" i="3"/>
  <c r="J48" i="3"/>
  <c r="I48" i="3"/>
  <c r="N47" i="3"/>
  <c r="M47" i="3"/>
  <c r="K47" i="3"/>
  <c r="J47" i="3"/>
  <c r="I47" i="3"/>
  <c r="L47" i="3" s="1"/>
  <c r="N46" i="3"/>
  <c r="M46" i="3"/>
  <c r="L46" i="3"/>
  <c r="K46" i="3"/>
  <c r="J46" i="3"/>
  <c r="I46" i="3"/>
  <c r="N45" i="3"/>
  <c r="M45" i="3"/>
  <c r="L45" i="3"/>
  <c r="K45" i="3"/>
  <c r="J45" i="3"/>
  <c r="I45" i="3"/>
  <c r="N44" i="3"/>
  <c r="M44" i="3"/>
  <c r="L44" i="3"/>
  <c r="K44" i="3"/>
  <c r="J44" i="3"/>
  <c r="I44" i="3"/>
  <c r="N43" i="3"/>
  <c r="M43" i="3"/>
  <c r="K43" i="3"/>
  <c r="J43" i="3"/>
  <c r="I43" i="3"/>
  <c r="L43" i="3" s="1"/>
  <c r="N42" i="3"/>
  <c r="M42" i="3"/>
  <c r="L42" i="3"/>
  <c r="K42" i="3"/>
  <c r="J42" i="3"/>
  <c r="I42" i="3"/>
  <c r="N41" i="3"/>
  <c r="M41" i="3"/>
  <c r="L41" i="3"/>
  <c r="K41" i="3"/>
  <c r="J41" i="3"/>
  <c r="I41" i="3"/>
  <c r="N40" i="3"/>
  <c r="M40" i="3"/>
  <c r="L40" i="3"/>
  <c r="K40" i="3"/>
  <c r="J40" i="3"/>
  <c r="I40" i="3"/>
  <c r="N39" i="3"/>
  <c r="M39" i="3"/>
  <c r="K39" i="3"/>
  <c r="J39" i="3"/>
  <c r="I39" i="3"/>
  <c r="L39" i="3" s="1"/>
  <c r="T38" i="3"/>
  <c r="S38" i="3"/>
  <c r="R38" i="3"/>
  <c r="N38" i="3"/>
  <c r="M38" i="3"/>
  <c r="K38" i="3"/>
  <c r="J38" i="3"/>
  <c r="I38" i="3"/>
  <c r="L38" i="3" s="1"/>
  <c r="T37" i="3"/>
  <c r="S37" i="3"/>
  <c r="R37" i="3"/>
  <c r="N37" i="3"/>
  <c r="M37" i="3"/>
  <c r="L37" i="3"/>
  <c r="K37" i="3"/>
  <c r="J37" i="3"/>
  <c r="I37" i="3"/>
  <c r="T36" i="3"/>
  <c r="S36" i="3"/>
  <c r="R36" i="3"/>
  <c r="N36" i="3"/>
  <c r="M36" i="3"/>
  <c r="L36" i="3"/>
  <c r="K36" i="3"/>
  <c r="J36" i="3"/>
  <c r="I36" i="3"/>
  <c r="N35" i="3"/>
  <c r="M35" i="3"/>
  <c r="K35" i="3"/>
  <c r="J35" i="3"/>
  <c r="I35" i="3"/>
  <c r="L35" i="3" s="1"/>
  <c r="N34" i="3"/>
  <c r="M34" i="3"/>
  <c r="K34" i="3"/>
  <c r="J34" i="3"/>
  <c r="I34" i="3"/>
  <c r="L34" i="3" s="1"/>
  <c r="N28" i="3"/>
  <c r="M28" i="3"/>
  <c r="L28" i="3"/>
  <c r="K28" i="3"/>
  <c r="J28" i="3"/>
  <c r="I28" i="3"/>
  <c r="N27" i="3"/>
  <c r="M27" i="3"/>
  <c r="L27" i="3"/>
  <c r="K27" i="3"/>
  <c r="J27" i="3"/>
  <c r="I27" i="3"/>
  <c r="N26" i="3"/>
  <c r="M26" i="3"/>
  <c r="L26" i="3"/>
  <c r="K26" i="3"/>
  <c r="J26" i="3"/>
  <c r="I26" i="3"/>
  <c r="N25" i="3"/>
  <c r="M25" i="3"/>
  <c r="K25" i="3"/>
  <c r="J25" i="3"/>
  <c r="I25" i="3"/>
  <c r="L25" i="3" s="1"/>
  <c r="N24" i="3"/>
  <c r="M24" i="3"/>
  <c r="L24" i="3"/>
  <c r="K24" i="3"/>
  <c r="J24" i="3"/>
  <c r="I24" i="3"/>
  <c r="N23" i="3"/>
  <c r="M23" i="3"/>
  <c r="L23" i="3"/>
  <c r="K23" i="3"/>
  <c r="J23" i="3"/>
  <c r="I23" i="3"/>
  <c r="N22" i="3"/>
  <c r="M22" i="3"/>
  <c r="L22" i="3"/>
  <c r="K22" i="3"/>
  <c r="J22" i="3"/>
  <c r="I22" i="3"/>
  <c r="N21" i="3"/>
  <c r="M21" i="3"/>
  <c r="K21" i="3"/>
  <c r="J21" i="3"/>
  <c r="I21" i="3"/>
  <c r="L21" i="3" s="1"/>
  <c r="N20" i="3"/>
  <c r="M20" i="3"/>
  <c r="K20" i="3"/>
  <c r="J20" i="3"/>
  <c r="I20" i="3"/>
  <c r="L20" i="3" s="1"/>
  <c r="N19" i="3"/>
  <c r="M19" i="3"/>
  <c r="K19" i="3"/>
  <c r="J19" i="3"/>
  <c r="I19" i="3"/>
  <c r="L19" i="3" s="1"/>
  <c r="N18" i="3"/>
  <c r="M18" i="3"/>
  <c r="L18" i="3"/>
  <c r="K18" i="3"/>
  <c r="J18" i="3"/>
  <c r="I18" i="3"/>
  <c r="N17" i="3"/>
  <c r="M17" i="3"/>
  <c r="L17" i="3"/>
  <c r="K17" i="3"/>
  <c r="J17" i="3"/>
  <c r="I17" i="3"/>
  <c r="N16" i="3"/>
  <c r="M16" i="3"/>
  <c r="K16" i="3"/>
  <c r="J16" i="3"/>
  <c r="I16" i="3"/>
  <c r="L16" i="3" s="1"/>
  <c r="N15" i="3"/>
  <c r="M15" i="3"/>
  <c r="K15" i="3"/>
  <c r="J15" i="3"/>
  <c r="I15" i="3"/>
  <c r="L15" i="3" s="1"/>
  <c r="N14" i="3"/>
  <c r="M14" i="3"/>
  <c r="L14" i="3"/>
  <c r="K14" i="3"/>
  <c r="J14" i="3"/>
  <c r="I14" i="3"/>
  <c r="N13" i="3"/>
  <c r="M13" i="3"/>
  <c r="K13" i="3"/>
  <c r="J13" i="3"/>
  <c r="I13" i="3"/>
  <c r="L13" i="3" s="1"/>
  <c r="N12" i="3"/>
  <c r="M12" i="3"/>
  <c r="K12" i="3"/>
  <c r="J12" i="3"/>
  <c r="I12" i="3"/>
  <c r="L12" i="3" s="1"/>
  <c r="N11" i="3"/>
  <c r="M11" i="3"/>
  <c r="L11" i="3"/>
  <c r="K11" i="3"/>
  <c r="J11" i="3"/>
  <c r="I11" i="3"/>
  <c r="N10" i="3"/>
  <c r="M10" i="3"/>
  <c r="K10" i="3"/>
  <c r="J10" i="3"/>
  <c r="I10" i="3"/>
  <c r="L10" i="3" s="1"/>
  <c r="N9" i="3"/>
  <c r="M9" i="3"/>
  <c r="L9" i="3"/>
  <c r="K9" i="3"/>
  <c r="J9" i="3"/>
  <c r="I9" i="3"/>
  <c r="T8" i="3"/>
  <c r="S8" i="3"/>
  <c r="R8" i="3"/>
  <c r="N8" i="3"/>
  <c r="M8" i="3"/>
  <c r="L8" i="3"/>
  <c r="K8" i="3"/>
  <c r="J8" i="3"/>
  <c r="I8" i="3"/>
  <c r="T7" i="3"/>
  <c r="S7" i="3"/>
  <c r="R7" i="3"/>
  <c r="N7" i="3"/>
  <c r="M7" i="3"/>
  <c r="K7" i="3"/>
  <c r="J7" i="3"/>
  <c r="I7" i="3"/>
  <c r="L7" i="3" s="1"/>
  <c r="T6" i="3"/>
  <c r="S6" i="3"/>
  <c r="R6" i="3"/>
  <c r="N6" i="3"/>
  <c r="M6" i="3"/>
  <c r="K6" i="3"/>
  <c r="J6" i="3"/>
  <c r="I6" i="3"/>
  <c r="L6" i="3" s="1"/>
  <c r="N5" i="3"/>
  <c r="M5" i="3"/>
  <c r="L5" i="3"/>
  <c r="K5" i="3"/>
  <c r="J5" i="3"/>
  <c r="I5" i="3"/>
  <c r="N4" i="3"/>
  <c r="M4" i="3"/>
  <c r="L4" i="3"/>
  <c r="K4" i="3"/>
  <c r="J4" i="3"/>
  <c r="I4" i="3"/>
  <c r="N58" i="2"/>
  <c r="M58" i="2"/>
  <c r="K58" i="2"/>
  <c r="J58" i="2"/>
  <c r="I58" i="2"/>
  <c r="N57" i="2"/>
  <c r="M57" i="2"/>
  <c r="K57" i="2"/>
  <c r="J57" i="2"/>
  <c r="I57" i="2"/>
  <c r="N56" i="2"/>
  <c r="M56" i="2"/>
  <c r="K56" i="2"/>
  <c r="J56" i="2"/>
  <c r="I56" i="2"/>
  <c r="N55" i="2"/>
  <c r="M55" i="2"/>
  <c r="K55" i="2"/>
  <c r="J55" i="2"/>
  <c r="I55" i="2"/>
  <c r="N54" i="2"/>
  <c r="M54" i="2"/>
  <c r="K54" i="2"/>
  <c r="J54" i="2"/>
  <c r="I54" i="2"/>
  <c r="N53" i="2"/>
  <c r="M53" i="2"/>
  <c r="K53" i="2"/>
  <c r="J53" i="2"/>
  <c r="I53" i="2"/>
  <c r="N52" i="2"/>
  <c r="M52" i="2"/>
  <c r="K52" i="2"/>
  <c r="J52" i="2"/>
  <c r="I52" i="2"/>
  <c r="N51" i="2"/>
  <c r="M51" i="2"/>
  <c r="K51" i="2"/>
  <c r="J51" i="2"/>
  <c r="I51" i="2"/>
  <c r="N50" i="2"/>
  <c r="M50" i="2"/>
  <c r="K50" i="2"/>
  <c r="J50" i="2"/>
  <c r="I50" i="2"/>
  <c r="N49" i="2"/>
  <c r="M49" i="2"/>
  <c r="K49" i="2"/>
  <c r="J49" i="2"/>
  <c r="I49" i="2"/>
  <c r="N48" i="2"/>
  <c r="M48" i="2"/>
  <c r="K48" i="2"/>
  <c r="J48" i="2"/>
  <c r="I48" i="2"/>
  <c r="N47" i="2"/>
  <c r="M47" i="2"/>
  <c r="K47" i="2"/>
  <c r="J47" i="2"/>
  <c r="I47" i="2"/>
  <c r="N46" i="2"/>
  <c r="M46" i="2"/>
  <c r="K46" i="2"/>
  <c r="J46" i="2"/>
  <c r="I46" i="2"/>
  <c r="N45" i="2"/>
  <c r="M45" i="2"/>
  <c r="K45" i="2"/>
  <c r="J45" i="2"/>
  <c r="I45" i="2"/>
  <c r="N44" i="2"/>
  <c r="M44" i="2"/>
  <c r="K44" i="2"/>
  <c r="J44" i="2"/>
  <c r="I44" i="2"/>
  <c r="N43" i="2"/>
  <c r="M43" i="2"/>
  <c r="K43" i="2"/>
  <c r="J43" i="2"/>
  <c r="I43" i="2"/>
  <c r="N42" i="2"/>
  <c r="M42" i="2"/>
  <c r="K42" i="2"/>
  <c r="J42" i="2"/>
  <c r="I42" i="2"/>
  <c r="N41" i="2"/>
  <c r="M41" i="2"/>
  <c r="K41" i="2"/>
  <c r="J41" i="2"/>
  <c r="I41" i="2"/>
  <c r="N40" i="2"/>
  <c r="M40" i="2"/>
  <c r="K40" i="2"/>
  <c r="J40" i="2"/>
  <c r="I40" i="2"/>
  <c r="N39" i="2"/>
  <c r="M39" i="2"/>
  <c r="K39" i="2"/>
  <c r="J39" i="2"/>
  <c r="I39" i="2"/>
  <c r="T38" i="2"/>
  <c r="S38" i="2"/>
  <c r="R38" i="2"/>
  <c r="N38" i="2"/>
  <c r="M38" i="2"/>
  <c r="L38" i="2"/>
  <c r="K38" i="2"/>
  <c r="J38" i="2"/>
  <c r="I38" i="2"/>
  <c r="T37" i="2"/>
  <c r="S37" i="2"/>
  <c r="R37" i="2"/>
  <c r="N37" i="2"/>
  <c r="M37" i="2"/>
  <c r="K37" i="2"/>
  <c r="J37" i="2"/>
  <c r="I37" i="2"/>
  <c r="T36" i="2"/>
  <c r="S36" i="2"/>
  <c r="R36" i="2"/>
  <c r="N36" i="2"/>
  <c r="M36" i="2"/>
  <c r="L36" i="2"/>
  <c r="K36" i="2"/>
  <c r="J36" i="2"/>
  <c r="I36" i="2"/>
  <c r="N35" i="2"/>
  <c r="M35" i="2"/>
  <c r="L35" i="2"/>
  <c r="K35" i="2"/>
  <c r="J35" i="2"/>
  <c r="I35" i="2"/>
  <c r="N34" i="2"/>
  <c r="M34" i="2"/>
  <c r="K34" i="2"/>
  <c r="J34" i="2"/>
  <c r="I34" i="2"/>
  <c r="N28" i="2"/>
  <c r="M28" i="2"/>
  <c r="K28" i="2"/>
  <c r="J28" i="2"/>
  <c r="I28" i="2"/>
  <c r="N27" i="2"/>
  <c r="M27" i="2"/>
  <c r="L27" i="2"/>
  <c r="K27" i="2"/>
  <c r="J27" i="2"/>
  <c r="I27" i="2"/>
  <c r="N26" i="2"/>
  <c r="M26" i="2"/>
  <c r="L26" i="2"/>
  <c r="K26" i="2"/>
  <c r="J26" i="2"/>
  <c r="I26" i="2"/>
  <c r="N25" i="2"/>
  <c r="M25" i="2"/>
  <c r="K25" i="2"/>
  <c r="J25" i="2"/>
  <c r="I25" i="2"/>
  <c r="N24" i="2"/>
  <c r="M24" i="2"/>
  <c r="K24" i="2"/>
  <c r="J24" i="2"/>
  <c r="I24" i="2"/>
  <c r="N23" i="2"/>
  <c r="M23" i="2"/>
  <c r="L23" i="2"/>
  <c r="K23" i="2"/>
  <c r="J23" i="2"/>
  <c r="I23" i="2"/>
  <c r="N22" i="2"/>
  <c r="M22" i="2"/>
  <c r="L22" i="2"/>
  <c r="K22" i="2"/>
  <c r="J22" i="2"/>
  <c r="I22" i="2"/>
  <c r="N21" i="2"/>
  <c r="M21" i="2"/>
  <c r="L21" i="2"/>
  <c r="K21" i="2"/>
  <c r="J21" i="2"/>
  <c r="I21" i="2"/>
  <c r="N20" i="2"/>
  <c r="M20" i="2"/>
  <c r="L20" i="2"/>
  <c r="K20" i="2"/>
  <c r="J20" i="2"/>
  <c r="I20" i="2"/>
  <c r="N19" i="2"/>
  <c r="M19" i="2"/>
  <c r="L19" i="2"/>
  <c r="K19" i="2"/>
  <c r="J19" i="2"/>
  <c r="I19" i="2"/>
  <c r="N18" i="2"/>
  <c r="M18" i="2"/>
  <c r="L18" i="2"/>
  <c r="K18" i="2"/>
  <c r="J18" i="2"/>
  <c r="I18" i="2"/>
  <c r="N17" i="2"/>
  <c r="M17" i="2"/>
  <c r="L17" i="2"/>
  <c r="K17" i="2"/>
  <c r="J17" i="2"/>
  <c r="I17" i="2"/>
  <c r="N16" i="2"/>
  <c r="M16" i="2"/>
  <c r="L16" i="2"/>
  <c r="K16" i="2"/>
  <c r="J16" i="2"/>
  <c r="I16" i="2"/>
  <c r="N15" i="2"/>
  <c r="M15" i="2"/>
  <c r="L15" i="2"/>
  <c r="K15" i="2"/>
  <c r="J15" i="2"/>
  <c r="I15" i="2"/>
  <c r="N14" i="2"/>
  <c r="M14" i="2"/>
  <c r="L14" i="2"/>
  <c r="K14" i="2"/>
  <c r="J14" i="2"/>
  <c r="I14" i="2"/>
  <c r="N13" i="2"/>
  <c r="M13" i="2"/>
  <c r="L13" i="2"/>
  <c r="K13" i="2"/>
  <c r="J13" i="2"/>
  <c r="I13" i="2"/>
  <c r="N12" i="2"/>
  <c r="M12" i="2"/>
  <c r="L12" i="2"/>
  <c r="K12" i="2"/>
  <c r="J12" i="2"/>
  <c r="I12" i="2"/>
  <c r="N11" i="2"/>
  <c r="M11" i="2"/>
  <c r="K11" i="2"/>
  <c r="J11" i="2"/>
  <c r="I11" i="2"/>
  <c r="N10" i="2"/>
  <c r="M10" i="2"/>
  <c r="K10" i="2"/>
  <c r="J10" i="2"/>
  <c r="I10" i="2"/>
  <c r="N9" i="2"/>
  <c r="M9" i="2"/>
  <c r="K9" i="2"/>
  <c r="J9" i="2"/>
  <c r="I9" i="2"/>
  <c r="T8" i="2"/>
  <c r="S8" i="2"/>
  <c r="R8" i="2"/>
  <c r="N8" i="2"/>
  <c r="M8" i="2"/>
  <c r="L8" i="2"/>
  <c r="K8" i="2"/>
  <c r="J8" i="2"/>
  <c r="I8" i="2"/>
  <c r="T7" i="2"/>
  <c r="S7" i="2"/>
  <c r="R7" i="2"/>
  <c r="N7" i="2"/>
  <c r="M7" i="2"/>
  <c r="K7" i="2"/>
  <c r="J7" i="2"/>
  <c r="I7" i="2"/>
  <c r="T6" i="2"/>
  <c r="S6" i="2"/>
  <c r="R6" i="2"/>
  <c r="L57" i="2" s="1"/>
  <c r="N6" i="2"/>
  <c r="M6" i="2"/>
  <c r="K6" i="2"/>
  <c r="J6" i="2"/>
  <c r="I6" i="2"/>
  <c r="L6" i="2" s="1"/>
  <c r="N5" i="2"/>
  <c r="M5" i="2"/>
  <c r="L5" i="2"/>
  <c r="K5" i="2"/>
  <c r="J5" i="2"/>
  <c r="I5" i="2"/>
  <c r="N4" i="2"/>
  <c r="M4" i="2"/>
  <c r="L4" i="2"/>
  <c r="K4" i="2"/>
  <c r="J4" i="2"/>
  <c r="I4" i="2"/>
  <c r="I25" i="1"/>
  <c r="N58" i="1"/>
  <c r="M58" i="1"/>
  <c r="K58" i="1"/>
  <c r="J58" i="1"/>
  <c r="I58" i="1"/>
  <c r="N57" i="1"/>
  <c r="M57" i="1"/>
  <c r="K57" i="1"/>
  <c r="J57" i="1"/>
  <c r="I57" i="1"/>
  <c r="N56" i="1"/>
  <c r="M56" i="1"/>
  <c r="K56" i="1"/>
  <c r="J56" i="1"/>
  <c r="I56" i="1"/>
  <c r="N55" i="1"/>
  <c r="M55" i="1"/>
  <c r="K55" i="1"/>
  <c r="J55" i="1"/>
  <c r="I55" i="1"/>
  <c r="N54" i="1"/>
  <c r="M54" i="1"/>
  <c r="L54" i="1"/>
  <c r="K54" i="1"/>
  <c r="J54" i="1"/>
  <c r="I54" i="1"/>
  <c r="N53" i="1"/>
  <c r="M53" i="1"/>
  <c r="K53" i="1"/>
  <c r="J53" i="1"/>
  <c r="I53" i="1"/>
  <c r="N52" i="1"/>
  <c r="M52" i="1"/>
  <c r="K52" i="1"/>
  <c r="J52" i="1"/>
  <c r="I52" i="1"/>
  <c r="N51" i="1"/>
  <c r="M51" i="1"/>
  <c r="K51" i="1"/>
  <c r="J51" i="1"/>
  <c r="I51" i="1"/>
  <c r="N50" i="1"/>
  <c r="M50" i="1"/>
  <c r="L50" i="1"/>
  <c r="K50" i="1"/>
  <c r="J50" i="1"/>
  <c r="I50" i="1"/>
  <c r="N49" i="1"/>
  <c r="M49" i="1"/>
  <c r="K49" i="1"/>
  <c r="J49" i="1"/>
  <c r="I49" i="1"/>
  <c r="N48" i="1"/>
  <c r="M48" i="1"/>
  <c r="K48" i="1"/>
  <c r="J48" i="1"/>
  <c r="I48" i="1"/>
  <c r="N47" i="1"/>
  <c r="M47" i="1"/>
  <c r="K47" i="1"/>
  <c r="J47" i="1"/>
  <c r="I47" i="1"/>
  <c r="N46" i="1"/>
  <c r="M46" i="1"/>
  <c r="L46" i="1"/>
  <c r="K46" i="1"/>
  <c r="J46" i="1"/>
  <c r="I46" i="1"/>
  <c r="N45" i="1"/>
  <c r="M45" i="1"/>
  <c r="K45" i="1"/>
  <c r="J45" i="1"/>
  <c r="I45" i="1"/>
  <c r="N44" i="1"/>
  <c r="M44" i="1"/>
  <c r="K44" i="1"/>
  <c r="J44" i="1"/>
  <c r="I44" i="1"/>
  <c r="N43" i="1"/>
  <c r="M43" i="1"/>
  <c r="K43" i="1"/>
  <c r="J43" i="1"/>
  <c r="I43" i="1"/>
  <c r="N42" i="1"/>
  <c r="M42" i="1"/>
  <c r="L42" i="1"/>
  <c r="K42" i="1"/>
  <c r="J42" i="1"/>
  <c r="I42" i="1"/>
  <c r="N41" i="1"/>
  <c r="M41" i="1"/>
  <c r="K41" i="1"/>
  <c r="J41" i="1"/>
  <c r="I41" i="1"/>
  <c r="N40" i="1"/>
  <c r="M40" i="1"/>
  <c r="K40" i="1"/>
  <c r="J40" i="1"/>
  <c r="I40" i="1"/>
  <c r="N39" i="1"/>
  <c r="M39" i="1"/>
  <c r="K39" i="1"/>
  <c r="J39" i="1"/>
  <c r="I39" i="1"/>
  <c r="T38" i="1"/>
  <c r="S38" i="1"/>
  <c r="R38" i="1"/>
  <c r="N38" i="1"/>
  <c r="M38" i="1"/>
  <c r="K38" i="1"/>
  <c r="J38" i="1"/>
  <c r="I38" i="1"/>
  <c r="T37" i="1"/>
  <c r="S37" i="1"/>
  <c r="R37" i="1"/>
  <c r="N37" i="1"/>
  <c r="M37" i="1"/>
  <c r="K37" i="1"/>
  <c r="J37" i="1"/>
  <c r="I37" i="1"/>
  <c r="T36" i="1"/>
  <c r="S36" i="1"/>
  <c r="R36" i="1"/>
  <c r="N36" i="1"/>
  <c r="M36" i="1"/>
  <c r="K36" i="1"/>
  <c r="J36" i="1"/>
  <c r="I36" i="1"/>
  <c r="N35" i="1"/>
  <c r="M35" i="1"/>
  <c r="K35" i="1"/>
  <c r="J35" i="1"/>
  <c r="I35" i="1"/>
  <c r="N34" i="1"/>
  <c r="M34" i="1"/>
  <c r="K34" i="1"/>
  <c r="J34" i="1"/>
  <c r="I34" i="1"/>
  <c r="N28" i="1"/>
  <c r="M28" i="1"/>
  <c r="K28" i="1"/>
  <c r="J28" i="1"/>
  <c r="I28" i="1"/>
  <c r="N27" i="1"/>
  <c r="M27" i="1"/>
  <c r="K27" i="1"/>
  <c r="J27" i="1"/>
  <c r="I27" i="1"/>
  <c r="N26" i="1"/>
  <c r="M26" i="1"/>
  <c r="K26" i="1"/>
  <c r="J26" i="1"/>
  <c r="I26" i="1"/>
  <c r="N25" i="1"/>
  <c r="M25" i="1"/>
  <c r="K25" i="1"/>
  <c r="J25" i="1"/>
  <c r="N24" i="1"/>
  <c r="M24" i="1"/>
  <c r="K24" i="1"/>
  <c r="J24" i="1"/>
  <c r="I24" i="1"/>
  <c r="N23" i="1"/>
  <c r="M23" i="1"/>
  <c r="K23" i="1"/>
  <c r="J23" i="1"/>
  <c r="I23" i="1"/>
  <c r="N22" i="1"/>
  <c r="M22" i="1"/>
  <c r="K22" i="1"/>
  <c r="J22" i="1"/>
  <c r="I22" i="1"/>
  <c r="N21" i="1"/>
  <c r="M21" i="1"/>
  <c r="L21" i="1"/>
  <c r="K21" i="1"/>
  <c r="J21" i="1"/>
  <c r="I21" i="1"/>
  <c r="N20" i="1"/>
  <c r="M20" i="1"/>
  <c r="L20" i="1"/>
  <c r="K20" i="1"/>
  <c r="J20" i="1"/>
  <c r="I20" i="1"/>
  <c r="N19" i="1"/>
  <c r="M19" i="1"/>
  <c r="L19" i="1"/>
  <c r="K19" i="1"/>
  <c r="J19" i="1"/>
  <c r="I19" i="1"/>
  <c r="N18" i="1"/>
  <c r="M18" i="1"/>
  <c r="L18" i="1"/>
  <c r="K18" i="1"/>
  <c r="J18" i="1"/>
  <c r="I18" i="1"/>
  <c r="N17" i="1"/>
  <c r="M17" i="1"/>
  <c r="L17" i="1"/>
  <c r="K17" i="1"/>
  <c r="J17" i="1"/>
  <c r="I17" i="1"/>
  <c r="N16" i="1"/>
  <c r="M16" i="1"/>
  <c r="L16" i="1"/>
  <c r="K16" i="1"/>
  <c r="J16" i="1"/>
  <c r="I16" i="1"/>
  <c r="N15" i="1"/>
  <c r="M15" i="1"/>
  <c r="L15" i="1"/>
  <c r="K15" i="1"/>
  <c r="J15" i="1"/>
  <c r="I15" i="1"/>
  <c r="N14" i="1"/>
  <c r="M14" i="1"/>
  <c r="L14" i="1"/>
  <c r="K14" i="1"/>
  <c r="J14" i="1"/>
  <c r="I14" i="1"/>
  <c r="N13" i="1"/>
  <c r="M13" i="1"/>
  <c r="L13" i="1"/>
  <c r="K13" i="1"/>
  <c r="J13" i="1"/>
  <c r="I13" i="1"/>
  <c r="N12" i="1"/>
  <c r="M12" i="1"/>
  <c r="L12" i="1"/>
  <c r="K12" i="1"/>
  <c r="J12" i="1"/>
  <c r="I12" i="1"/>
  <c r="N11" i="1"/>
  <c r="M11" i="1"/>
  <c r="L11" i="1"/>
  <c r="K11" i="1"/>
  <c r="J11" i="1"/>
  <c r="I11" i="1"/>
  <c r="N10" i="1"/>
  <c r="M10" i="1"/>
  <c r="K10" i="1"/>
  <c r="J10" i="1"/>
  <c r="I10" i="1"/>
  <c r="N9" i="1"/>
  <c r="M9" i="1"/>
  <c r="K9" i="1"/>
  <c r="J9" i="1"/>
  <c r="I9" i="1"/>
  <c r="T8" i="1"/>
  <c r="S8" i="1"/>
  <c r="R8" i="1"/>
  <c r="N8" i="1"/>
  <c r="M8" i="1"/>
  <c r="K8" i="1"/>
  <c r="J8" i="1"/>
  <c r="I8" i="1"/>
  <c r="T7" i="1"/>
  <c r="S7" i="1"/>
  <c r="R7" i="1"/>
  <c r="N7" i="1"/>
  <c r="M7" i="1"/>
  <c r="K7" i="1"/>
  <c r="J7" i="1"/>
  <c r="I7" i="1"/>
  <c r="T6" i="1"/>
  <c r="S6" i="1"/>
  <c r="R6" i="1"/>
  <c r="L57" i="1" s="1"/>
  <c r="N6" i="1"/>
  <c r="M6" i="1"/>
  <c r="K6" i="1"/>
  <c r="J6" i="1"/>
  <c r="I6" i="1"/>
  <c r="L6" i="1" s="1"/>
  <c r="N5" i="1"/>
  <c r="M5" i="1"/>
  <c r="K5" i="1"/>
  <c r="J5" i="1"/>
  <c r="I5" i="1"/>
  <c r="N4" i="1"/>
  <c r="M4" i="1"/>
  <c r="L4" i="1"/>
  <c r="K4" i="1"/>
  <c r="J4" i="1"/>
  <c r="I4" i="1"/>
  <c r="L9" i="2" l="1"/>
  <c r="L37" i="2"/>
  <c r="L40" i="2"/>
  <c r="L44" i="2"/>
  <c r="L48" i="2"/>
  <c r="L52" i="2"/>
  <c r="L56" i="2"/>
  <c r="L39" i="2"/>
  <c r="L43" i="2"/>
  <c r="L47" i="2"/>
  <c r="L51" i="2"/>
  <c r="L55" i="2"/>
  <c r="L25" i="2"/>
  <c r="L34" i="2"/>
  <c r="L11" i="2"/>
  <c r="L42" i="2"/>
  <c r="L46" i="2"/>
  <c r="L50" i="2"/>
  <c r="L54" i="2"/>
  <c r="L58" i="2"/>
  <c r="L24" i="2"/>
  <c r="L7" i="2"/>
  <c r="L10" i="2"/>
  <c r="L41" i="2"/>
  <c r="L45" i="2"/>
  <c r="L49" i="2"/>
  <c r="L53" i="2"/>
  <c r="L5" i="1"/>
  <c r="L8" i="1"/>
  <c r="L23" i="1"/>
  <c r="L27" i="1"/>
  <c r="L36" i="1"/>
  <c r="L9" i="1"/>
  <c r="L37" i="1"/>
  <c r="L40" i="1"/>
  <c r="L44" i="1"/>
  <c r="L48" i="1"/>
  <c r="L52" i="1"/>
  <c r="L56" i="1"/>
  <c r="L22" i="1"/>
  <c r="L26" i="1"/>
  <c r="L35" i="1"/>
  <c r="L38" i="1"/>
  <c r="L39" i="1"/>
  <c r="L43" i="1"/>
  <c r="L47" i="1"/>
  <c r="L51" i="1"/>
  <c r="L55" i="1"/>
  <c r="L25" i="1"/>
  <c r="L34" i="1"/>
  <c r="L58" i="1"/>
  <c r="L24" i="1"/>
  <c r="L7" i="1"/>
  <c r="L10" i="1"/>
  <c r="L41" i="1"/>
  <c r="L45" i="1"/>
  <c r="L49" i="1"/>
  <c r="L53" i="1"/>
</calcChain>
</file>

<file path=xl/sharedStrings.xml><?xml version="1.0" encoding="utf-8"?>
<sst xmlns="http://schemas.openxmlformats.org/spreadsheetml/2006/main" count="233" uniqueCount="59">
  <si>
    <t>Field</t>
  </si>
  <si>
    <t>Explanation</t>
  </si>
  <si>
    <t>Hour of day</t>
  </si>
  <si>
    <t>As it sounds - this is the time of day</t>
  </si>
  <si>
    <t>Incidents</t>
  </si>
  <si>
    <t>Number of called to alarm incidents recorded by control</t>
  </si>
  <si>
    <t>Emergencies</t>
  </si>
  <si>
    <t>Of these incidents how many turned out to be genuine emergency incidents (i.e. not a false alarm)</t>
  </si>
  <si>
    <t>Incidents resource alerted</t>
  </si>
  <si>
    <t>Number of incidents where at least one resource was alerted. Note that more than one resource is sometimes alerted to an incident.</t>
  </si>
  <si>
    <t>Incidents attended</t>
  </si>
  <si>
    <t>Number of times an attendance was made at an incident. Note that the appliance is sometimes stood down before arriving at the incident.</t>
  </si>
  <si>
    <t>On-call alerted</t>
  </si>
  <si>
    <t>Number of times an on-call resource was alerted</t>
  </si>
  <si>
    <t>WDS alerted</t>
  </si>
  <si>
    <t>Number of times an wholetime resource was alerted</t>
  </si>
  <si>
    <t>Other alerted</t>
  </si>
  <si>
    <t>Number of times a resource was alerted that wasn’t categorised as on-call or wholetime</t>
  </si>
  <si>
    <t>Total on-call est cost</t>
  </si>
  <si>
    <t>Number of times an on-call resource was alerted multiplied by £111 (estimated marginal hourly cost of an on-call appliance)</t>
  </si>
  <si>
    <t>Alert rate</t>
  </si>
  <si>
    <t>Percentage of incidents where a resource was alerted / total number of calls to alarm incidents</t>
  </si>
  <si>
    <t>Attendance rate</t>
  </si>
  <si>
    <t>Percentage of incidents where a resource attended / total number of calls to alarm incidents</t>
  </si>
  <si>
    <t>Possible saving</t>
  </si>
  <si>
    <t>Total on-call cost with a deduction made for the incidents we would still attend if this period was subject to a non attendance policy. The deduction is based on our current attendance rate during the non-attendance hours for A1 and A2 incidents. For A3 and A4 incidents we have assumed that we would still alert resources to 25% of incidents.</t>
  </si>
  <si>
    <t>Emergency rate</t>
  </si>
  <si>
    <t>Percentage of incidents that were emergencies / total number of calls to alarm incidents</t>
  </si>
  <si>
    <t>Alert to emergency</t>
  </si>
  <si>
    <t>Percentage of incidents that were emergencies / number of incidents where a resource was alerted</t>
  </si>
  <si>
    <t xml:space="preserve">It is worth noting that “incidents resource alerted” is the number of incidents where something was alerted, whereas the columns relating to the resource crewing are the total number of resources (as that will inform the cost). So, if for example there is an incident where we alerted two appliances the value in “incidents resource alerted” would be 1, but the WDS+on-call+other alerted would be 2. </t>
  </si>
  <si>
    <t>Note: all data is five year totals not annual</t>
  </si>
  <si>
    <t>Other features on the sheet</t>
  </si>
  <si>
    <t xml:space="preserve">Grey box </t>
  </si>
  <si>
    <t xml:space="preserve">The grey areas for weekdays on the A1 and A2 tabs represent the times when the current non attendance policy is in place </t>
  </si>
  <si>
    <t>0800 to 1800</t>
  </si>
  <si>
    <t>24 hours</t>
  </si>
  <si>
    <t>1800 to 0800</t>
  </si>
  <si>
    <t>Alert rate (see above) by time period</t>
  </si>
  <si>
    <t>Emergency rate (of all incidents)</t>
  </si>
  <si>
    <t>Emergency rate (see above) by time period</t>
  </si>
  <si>
    <t>Emergency rate (if resource alerted)</t>
  </si>
  <si>
    <t>Alert to emergency rate (see above) by time period</t>
  </si>
  <si>
    <t>A1 - WEEKDAY</t>
  </si>
  <si>
    <t>5 years data 01/09/19 to 31/08/2024</t>
  </si>
  <si>
    <t>Hour of Day</t>
  </si>
  <si>
    <t>Emergency Rate</t>
  </si>
  <si>
    <t>All hours</t>
  </si>
  <si>
    <t>A1 - WEEKEND</t>
  </si>
  <si>
    <t>Emergency rate (alerted)</t>
  </si>
  <si>
    <t>A2 - WEEKDAY</t>
  </si>
  <si>
    <t>A2 - WEEKEND</t>
  </si>
  <si>
    <t>A3 - WEEKDAY</t>
  </si>
  <si>
    <t>Attend rate target</t>
  </si>
  <si>
    <t>Emergency rate (of all incidents within this category)</t>
  </si>
  <si>
    <t>A3 - WEEKEND</t>
  </si>
  <si>
    <t>A4 - WEEKDAY</t>
  </si>
  <si>
    <t>A4 - WEEKEND</t>
  </si>
  <si>
    <t>On the right hand side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</si>
</sst>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809]* #,##0.00_-;\-[$£-809]* #,##0.00_-;_-[$£-809]* &quot;-&quot;??_-;_-@_-"/>
    <numFmt numFmtId="165" formatCode="0.0%"/>
  </numFmts>
  <fonts count="11" x14ac:knownFonts="1">
    <font>
      <sz val="11"/>
      <color theme="1"/>
      <name val="Arial"/>
      <family val="2"/>
      <scheme val="minor"/>
    </font>
    <font>
      <sz val="11"/>
      <color theme="1"/>
      <name val="Arial"/>
      <family val="2"/>
      <scheme val="minor"/>
    </font>
    <font>
      <b/>
      <sz val="11"/>
      <color theme="1"/>
      <name val="Arial"/>
      <family val="2"/>
      <scheme val="minor"/>
    </font>
    <font>
      <sz val="26"/>
      <color theme="1"/>
      <name val="Arial"/>
      <family val="2"/>
      <scheme val="minor"/>
    </font>
    <font>
      <b/>
      <sz val="11"/>
      <color theme="1"/>
      <name val="Arial"/>
      <family val="2"/>
      <scheme val="major"/>
    </font>
    <font>
      <sz val="11"/>
      <color theme="1"/>
      <name val="Arial"/>
      <family val="2"/>
      <scheme val="major"/>
    </font>
    <font>
      <sz val="11"/>
      <color rgb="FF262626"/>
      <name val="Arial"/>
      <family val="2"/>
      <scheme val="major"/>
    </font>
    <font>
      <sz val="12"/>
      <color rgb="FF1F497D"/>
      <name val="Arial"/>
      <family val="2"/>
      <scheme val="major"/>
    </font>
    <font>
      <b/>
      <sz val="18"/>
      <color rgb="FFFF0000"/>
      <name val="Arial"/>
      <family val="2"/>
      <scheme val="major"/>
    </font>
    <font>
      <b/>
      <sz val="18"/>
      <color rgb="FF0070C0"/>
      <name val="Arial"/>
      <family val="2"/>
      <scheme val="major"/>
    </font>
    <font>
      <b/>
      <sz val="14"/>
      <color theme="1"/>
      <name val="Arial"/>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diagonal/>
    </border>
  </borders>
  <cellStyleXfs count="2">
    <xf numFmtId="0" fontId="0" fillId="0" borderId="0"/>
    <xf numFmtId="9" fontId="1" fillId="0" borderId="0" applyFont="0" applyFill="0" applyBorder="0" applyAlignment="0" applyProtection="0"/>
  </cellStyleXfs>
  <cellXfs count="45">
    <xf numFmtId="0" fontId="0" fillId="0" borderId="0" xfId="0"/>
    <xf numFmtId="0" fontId="2" fillId="0" borderId="0" xfId="0" applyFont="1"/>
    <xf numFmtId="164" fontId="0" fillId="0" borderId="0" xfId="0" applyNumberFormat="1"/>
    <xf numFmtId="9" fontId="0" fillId="0" borderId="0" xfId="1" applyFont="1"/>
    <xf numFmtId="165" fontId="0" fillId="0" borderId="0" xfId="1" applyNumberFormat="1" applyFont="1"/>
    <xf numFmtId="0" fontId="0" fillId="2" borderId="0" xfId="0" applyFill="1"/>
    <xf numFmtId="164" fontId="0" fillId="2" borderId="0" xfId="0" applyNumberFormat="1" applyFill="1"/>
    <xf numFmtId="9" fontId="0" fillId="2" borderId="0" xfId="1" applyFont="1" applyFill="1"/>
    <xf numFmtId="165" fontId="0" fillId="2" borderId="0" xfId="1" applyNumberFormat="1" applyFont="1" applyFill="1"/>
    <xf numFmtId="164" fontId="2" fillId="0" borderId="0" xfId="0" applyNumberFormat="1" applyFont="1"/>
    <xf numFmtId="9" fontId="2" fillId="0" borderId="0" xfId="1" applyFont="1"/>
    <xf numFmtId="165" fontId="2" fillId="0" borderId="0" xfId="1" applyNumberFormat="1" applyFont="1"/>
    <xf numFmtId="0" fontId="0" fillId="0" borderId="0" xfId="0" applyAlignment="1">
      <alignment horizontal="left"/>
    </xf>
    <xf numFmtId="0" fontId="0" fillId="2" borderId="0" xfId="0" applyFill="1" applyAlignment="1">
      <alignment horizontal="left"/>
    </xf>
    <xf numFmtId="0" fontId="2" fillId="0" borderId="2" xfId="0" applyFont="1" applyBorder="1" applyAlignment="1">
      <alignment horizontal="left"/>
    </xf>
    <xf numFmtId="0" fontId="2" fillId="0" borderId="2" xfId="0" applyFont="1" applyBorder="1"/>
    <xf numFmtId="9" fontId="2" fillId="0" borderId="0" xfId="1" applyFont="1" applyFill="1"/>
    <xf numFmtId="9" fontId="1" fillId="0" borderId="0" xfId="1" applyFont="1"/>
    <xf numFmtId="0" fontId="0" fillId="3" borderId="0" xfId="0" applyFill="1"/>
    <xf numFmtId="0" fontId="0" fillId="4" borderId="1" xfId="0" applyFill="1" applyBorder="1"/>
    <xf numFmtId="16" fontId="0" fillId="4" borderId="1" xfId="0" applyNumberFormat="1" applyFill="1" applyBorder="1"/>
    <xf numFmtId="9" fontId="0" fillId="4" borderId="1" xfId="1" applyFont="1" applyFill="1" applyBorder="1"/>
    <xf numFmtId="10" fontId="0" fillId="4" borderId="1" xfId="1" applyNumberFormat="1" applyFont="1" applyFill="1" applyBorder="1"/>
    <xf numFmtId="0" fontId="4" fillId="0" borderId="0" xfId="0" applyFo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5" fillId="4" borderId="1" xfId="0" applyFont="1" applyFill="1" applyBorder="1"/>
    <xf numFmtId="16" fontId="5" fillId="4" borderId="1" xfId="0" applyNumberFormat="1" applyFont="1" applyFill="1" applyBorder="1"/>
    <xf numFmtId="9" fontId="5" fillId="4" borderId="1" xfId="1" applyFont="1" applyFill="1" applyBorder="1"/>
    <xf numFmtId="10" fontId="5" fillId="4" borderId="1" xfId="1" applyNumberFormat="1" applyFont="1" applyFill="1" applyBorder="1"/>
    <xf numFmtId="164" fontId="5" fillId="0" borderId="0" xfId="0" applyNumberFormat="1" applyFont="1"/>
    <xf numFmtId="0" fontId="2" fillId="0" borderId="0" xfId="0" applyFont="1" applyAlignment="1">
      <alignment vertical="top"/>
    </xf>
    <xf numFmtId="0" fontId="4" fillId="0" borderId="0" xfId="0" applyFont="1" applyAlignment="1">
      <alignment vertical="top" wrapText="1"/>
    </xf>
    <xf numFmtId="0" fontId="0" fillId="0" borderId="0" xfId="0" applyAlignment="1">
      <alignment vertical="top"/>
    </xf>
    <xf numFmtId="2" fontId="0" fillId="0" borderId="0" xfId="0" applyNumberFormat="1"/>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5" fillId="0" borderId="0" xfId="0" applyFont="1" applyAlignment="1">
      <alignment horizontal="center"/>
    </xf>
    <xf numFmtId="0" fontId="3" fillId="0" borderId="0" xfId="0" applyFont="1" applyAlignment="1">
      <alignment horizontal="center"/>
    </xf>
    <xf numFmtId="0" fontId="0" fillId="0" borderId="0" xfId="0" applyAlignment="1">
      <alignment horizontal="center"/>
    </xf>
    <xf numFmtId="0" fontId="5" fillId="0"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D314-F272-43AA-ABCA-DD7D04CA9EC2}">
  <sheetPr>
    <tabColor theme="5" tint="0.59999389629810485"/>
  </sheetPr>
  <dimension ref="B3:I43"/>
  <sheetViews>
    <sheetView tabSelected="1" topLeftCell="A16" workbookViewId="0">
      <selection activeCell="N28" sqref="N28"/>
    </sheetView>
  </sheetViews>
  <sheetFormatPr defaultColWidth="8.58203125" defaultRowHeight="14" x14ac:dyDescent="0.3"/>
  <cols>
    <col min="1" max="1" width="10.83203125" style="24" bestFit="1" customWidth="1"/>
    <col min="2" max="2" width="25.58203125" style="24" customWidth="1"/>
    <col min="3" max="3" width="13.08203125" style="24" customWidth="1"/>
    <col min="4" max="5" width="8.75" style="24" customWidth="1"/>
    <col min="6" max="13" width="8.58203125" style="24"/>
    <col min="14" max="29" width="8" style="24"/>
    <col min="30" max="30" width="64.83203125" style="24" customWidth="1"/>
    <col min="31" max="16384" width="8.58203125" style="24"/>
  </cols>
  <sheetData>
    <row r="3" spans="2:3" x14ac:dyDescent="0.3">
      <c r="B3" s="23" t="s">
        <v>0</v>
      </c>
      <c r="C3" s="23" t="s">
        <v>1</v>
      </c>
    </row>
    <row r="4" spans="2:3" x14ac:dyDescent="0.3">
      <c r="B4" s="23" t="s">
        <v>2</v>
      </c>
      <c r="C4" s="24" t="s">
        <v>3</v>
      </c>
    </row>
    <row r="5" spans="2:3" x14ac:dyDescent="0.3">
      <c r="B5" s="23" t="s">
        <v>4</v>
      </c>
      <c r="C5" s="24" t="s">
        <v>5</v>
      </c>
    </row>
    <row r="6" spans="2:3" x14ac:dyDescent="0.3">
      <c r="B6" s="23" t="s">
        <v>6</v>
      </c>
      <c r="C6" s="24" t="s">
        <v>7</v>
      </c>
    </row>
    <row r="7" spans="2:3" x14ac:dyDescent="0.3">
      <c r="B7" s="23" t="s">
        <v>8</v>
      </c>
      <c r="C7" s="24" t="s">
        <v>9</v>
      </c>
    </row>
    <row r="8" spans="2:3" x14ac:dyDescent="0.3">
      <c r="B8" s="23" t="s">
        <v>10</v>
      </c>
      <c r="C8" s="24" t="s">
        <v>11</v>
      </c>
    </row>
    <row r="9" spans="2:3" x14ac:dyDescent="0.3">
      <c r="B9" s="23" t="s">
        <v>12</v>
      </c>
      <c r="C9" s="24" t="s">
        <v>13</v>
      </c>
    </row>
    <row r="10" spans="2:3" x14ac:dyDescent="0.3">
      <c r="B10" s="23" t="s">
        <v>14</v>
      </c>
      <c r="C10" s="24" t="s">
        <v>15</v>
      </c>
    </row>
    <row r="11" spans="2:3" x14ac:dyDescent="0.3">
      <c r="B11" s="23" t="s">
        <v>16</v>
      </c>
      <c r="C11" s="24" t="s">
        <v>17</v>
      </c>
    </row>
    <row r="12" spans="2:3" x14ac:dyDescent="0.3">
      <c r="B12" s="23" t="s">
        <v>18</v>
      </c>
      <c r="C12" s="24" t="s">
        <v>19</v>
      </c>
    </row>
    <row r="13" spans="2:3" x14ac:dyDescent="0.3">
      <c r="B13" s="23" t="s">
        <v>20</v>
      </c>
      <c r="C13" s="24" t="s">
        <v>21</v>
      </c>
    </row>
    <row r="14" spans="2:3" x14ac:dyDescent="0.3">
      <c r="B14" s="23" t="s">
        <v>22</v>
      </c>
      <c r="C14" s="24" t="s">
        <v>23</v>
      </c>
    </row>
    <row r="15" spans="2:3" x14ac:dyDescent="0.3">
      <c r="B15" s="23" t="s">
        <v>24</v>
      </c>
      <c r="C15" s="24" t="s">
        <v>25</v>
      </c>
    </row>
    <row r="16" spans="2:3" x14ac:dyDescent="0.3">
      <c r="B16" s="23" t="s">
        <v>26</v>
      </c>
      <c r="C16" s="24" t="s">
        <v>27</v>
      </c>
    </row>
    <row r="17" spans="2:8" x14ac:dyDescent="0.3">
      <c r="B17" s="23" t="s">
        <v>28</v>
      </c>
      <c r="C17" s="24" t="s">
        <v>29</v>
      </c>
    </row>
    <row r="19" spans="2:8" x14ac:dyDescent="0.3">
      <c r="B19" s="25" t="s">
        <v>30</v>
      </c>
    </row>
    <row r="20" spans="2:8" ht="15.5" x14ac:dyDescent="0.35">
      <c r="B20" s="26"/>
    </row>
    <row r="21" spans="2:8" ht="23" x14ac:dyDescent="0.5">
      <c r="B21" s="27" t="s">
        <v>31</v>
      </c>
    </row>
    <row r="22" spans="2:8" ht="23" x14ac:dyDescent="0.5">
      <c r="B22" s="27"/>
    </row>
    <row r="23" spans="2:8" ht="23" x14ac:dyDescent="0.5">
      <c r="B23" s="28" t="s">
        <v>32</v>
      </c>
    </row>
    <row r="24" spans="2:8" x14ac:dyDescent="0.3">
      <c r="B24" s="39" t="s">
        <v>33</v>
      </c>
      <c r="C24" s="40" t="s">
        <v>34</v>
      </c>
      <c r="D24" s="40"/>
      <c r="E24" s="40"/>
      <c r="F24" s="40"/>
      <c r="G24" s="40"/>
      <c r="H24" s="40"/>
    </row>
    <row r="25" spans="2:8" x14ac:dyDescent="0.3">
      <c r="B25" s="39"/>
      <c r="C25" s="40"/>
      <c r="D25" s="40"/>
      <c r="E25" s="40"/>
      <c r="F25" s="40"/>
      <c r="G25" s="40"/>
      <c r="H25" s="40"/>
    </row>
    <row r="26" spans="2:8" x14ac:dyDescent="0.3">
      <c r="B26" s="39"/>
      <c r="C26" s="40"/>
      <c r="D26" s="40"/>
      <c r="E26" s="40"/>
      <c r="F26" s="40"/>
      <c r="G26" s="40"/>
      <c r="H26" s="40"/>
    </row>
    <row r="28" spans="2:8" ht="18" x14ac:dyDescent="0.4">
      <c r="B28" s="29" t="s">
        <v>58</v>
      </c>
    </row>
    <row r="29" spans="2:8" x14ac:dyDescent="0.3">
      <c r="B29" s="30"/>
      <c r="C29" s="30" t="s">
        <v>35</v>
      </c>
      <c r="D29" s="31" t="s">
        <v>36</v>
      </c>
      <c r="E29" s="30" t="s">
        <v>37</v>
      </c>
    </row>
    <row r="30" spans="2:8" x14ac:dyDescent="0.3">
      <c r="B30" s="30" t="s">
        <v>20</v>
      </c>
      <c r="C30" s="32">
        <v>3.9447236180904524E-2</v>
      </c>
      <c r="D30" s="32">
        <v>0.32670652022799945</v>
      </c>
      <c r="E30" s="32">
        <v>0.68253968253968256</v>
      </c>
      <c r="G30" s="24" t="s">
        <v>38</v>
      </c>
    </row>
    <row r="31" spans="2:8" x14ac:dyDescent="0.3">
      <c r="B31" s="30" t="s">
        <v>39</v>
      </c>
      <c r="C31" s="33">
        <v>7.537688442211055E-4</v>
      </c>
      <c r="D31" s="33">
        <v>5.5609620464340329E-3</v>
      </c>
      <c r="E31" s="33">
        <v>1.1444478812248686E-2</v>
      </c>
      <c r="G31" s="24" t="s">
        <v>40</v>
      </c>
    </row>
    <row r="32" spans="2:8" x14ac:dyDescent="0.3">
      <c r="B32" s="30" t="s">
        <v>41</v>
      </c>
      <c r="C32" s="33">
        <v>1.9108280254777069E-2</v>
      </c>
      <c r="D32" s="33">
        <v>1.7021276595744681E-2</v>
      </c>
      <c r="E32" s="33">
        <v>1.6871865025079799E-2</v>
      </c>
      <c r="G32" s="24" t="s">
        <v>42</v>
      </c>
    </row>
    <row r="35" spans="3:9" x14ac:dyDescent="0.3">
      <c r="C35" s="44"/>
      <c r="G35" s="41"/>
      <c r="H35" s="41"/>
      <c r="I35" s="41"/>
    </row>
    <row r="36" spans="3:9" x14ac:dyDescent="0.3">
      <c r="G36" s="41"/>
      <c r="H36" s="41"/>
      <c r="I36" s="41"/>
    </row>
    <row r="37" spans="3:9" x14ac:dyDescent="0.3">
      <c r="G37" s="41"/>
      <c r="H37" s="41"/>
      <c r="I37" s="41"/>
    </row>
    <row r="38" spans="3:9" x14ac:dyDescent="0.3">
      <c r="C38" s="34"/>
      <c r="G38" s="41"/>
      <c r="H38" s="41"/>
      <c r="I38" s="41"/>
    </row>
    <row r="40" spans="3:9" x14ac:dyDescent="0.3">
      <c r="C40" s="44"/>
      <c r="G40" s="41"/>
      <c r="H40" s="41"/>
      <c r="I40" s="41"/>
    </row>
    <row r="41" spans="3:9" x14ac:dyDescent="0.3">
      <c r="G41" s="41"/>
      <c r="H41" s="41"/>
      <c r="I41" s="41"/>
    </row>
    <row r="42" spans="3:9" x14ac:dyDescent="0.3">
      <c r="G42" s="41"/>
      <c r="H42" s="41"/>
      <c r="I42" s="41"/>
    </row>
    <row r="43" spans="3:9" x14ac:dyDescent="0.3">
      <c r="C43" s="34"/>
      <c r="G43" s="41"/>
      <c r="H43" s="41"/>
      <c r="I43" s="41"/>
    </row>
  </sheetData>
  <mergeCells count="4">
    <mergeCell ref="B24:B26"/>
    <mergeCell ref="C24:H26"/>
    <mergeCell ref="G35:I38"/>
    <mergeCell ref="G40:I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92A48-AA8C-4296-9037-55E24039C862}">
  <sheetPr>
    <tabColor theme="4"/>
  </sheetPr>
  <dimension ref="A1:T58"/>
  <sheetViews>
    <sheetView topLeftCell="E1" workbookViewId="0">
      <pane ySplit="2" topLeftCell="A32" activePane="bottomLeft" state="frozen"/>
      <selection pane="bottomLeft" activeCell="A32" sqref="A32"/>
    </sheetView>
  </sheetViews>
  <sheetFormatPr defaultRowHeight="14" x14ac:dyDescent="0.3"/>
  <cols>
    <col min="1" max="1" width="11.58203125" customWidth="1"/>
    <col min="2" max="2" width="9.25" customWidth="1"/>
    <col min="3" max="3" width="12.33203125" customWidth="1"/>
    <col min="4" max="4" width="16.75" customWidth="1"/>
    <col min="5" max="5" width="18.08203125" customWidth="1"/>
    <col min="6" max="6" width="14.33203125" customWidth="1"/>
    <col min="7" max="7" width="12.25" customWidth="1"/>
    <col min="8" max="8" width="13.25" customWidth="1"/>
    <col min="9" max="9" width="19.58203125" customWidth="1"/>
    <col min="10" max="10" width="9.58203125" customWidth="1"/>
    <col min="11" max="11" width="15.58203125" customWidth="1"/>
    <col min="12" max="12" width="14.58203125" customWidth="1"/>
    <col min="13" max="13" width="15.5" customWidth="1"/>
    <col min="16" max="16" width="27.08203125" customWidth="1"/>
    <col min="17" max="17" width="33.5" customWidth="1"/>
    <col min="18" max="18" width="11.58203125" customWidth="1"/>
    <col min="19" max="19" width="8.33203125" customWidth="1"/>
    <col min="20" max="20" width="11.58203125" customWidth="1"/>
  </cols>
  <sheetData>
    <row r="1" spans="1:20" ht="32.5" x14ac:dyDescent="0.65">
      <c r="A1" s="42" t="s">
        <v>43</v>
      </c>
      <c r="B1" s="42"/>
      <c r="C1" s="42"/>
      <c r="D1" s="42"/>
      <c r="E1" s="42"/>
      <c r="F1" s="42"/>
      <c r="G1" s="42"/>
      <c r="H1" s="42"/>
      <c r="I1" s="42"/>
      <c r="J1" s="42"/>
      <c r="K1" s="42"/>
      <c r="L1" s="42"/>
      <c r="M1" s="42"/>
      <c r="N1" s="42"/>
    </row>
    <row r="2" spans="1:20" x14ac:dyDescent="0.3">
      <c r="A2" s="43" t="s">
        <v>44</v>
      </c>
      <c r="B2" s="43"/>
      <c r="C2" s="43"/>
      <c r="D2" s="43"/>
      <c r="E2" s="43"/>
      <c r="F2" s="43"/>
      <c r="G2" s="43"/>
      <c r="H2" s="43"/>
      <c r="I2" s="43"/>
      <c r="J2" s="43"/>
      <c r="K2" s="43"/>
      <c r="L2" s="43"/>
      <c r="M2" s="43"/>
      <c r="N2" s="43"/>
    </row>
    <row r="3" spans="1:20" s="37" customFormat="1" ht="28" x14ac:dyDescent="0.3">
      <c r="A3" s="35" t="s">
        <v>45</v>
      </c>
      <c r="B3" s="35" t="s">
        <v>4</v>
      </c>
      <c r="C3" s="35" t="s">
        <v>6</v>
      </c>
      <c r="D3" s="36" t="s">
        <v>8</v>
      </c>
      <c r="E3" s="35" t="s">
        <v>10</v>
      </c>
      <c r="F3" s="35" t="s">
        <v>12</v>
      </c>
      <c r="G3" s="35" t="s">
        <v>14</v>
      </c>
      <c r="H3" s="35" t="s">
        <v>16</v>
      </c>
      <c r="I3" s="35" t="s">
        <v>18</v>
      </c>
      <c r="J3" s="35" t="s">
        <v>20</v>
      </c>
      <c r="K3" s="35" t="s">
        <v>22</v>
      </c>
      <c r="L3" s="35" t="s">
        <v>24</v>
      </c>
      <c r="M3" s="35" t="s">
        <v>46</v>
      </c>
      <c r="N3" s="35" t="s">
        <v>28</v>
      </c>
    </row>
    <row r="4" spans="1:20" x14ac:dyDescent="0.3">
      <c r="A4">
        <v>0</v>
      </c>
      <c r="B4">
        <v>174</v>
      </c>
      <c r="C4">
        <v>2</v>
      </c>
      <c r="D4">
        <v>123</v>
      </c>
      <c r="E4">
        <v>112</v>
      </c>
      <c r="F4">
        <v>74</v>
      </c>
      <c r="G4">
        <v>60</v>
      </c>
      <c r="H4">
        <v>0</v>
      </c>
      <c r="I4" s="2">
        <f t="shared" ref="I4:I28" si="0">F4*111</f>
        <v>8214</v>
      </c>
      <c r="J4" s="3">
        <f>D4/B4</f>
        <v>0.7068965517241379</v>
      </c>
      <c r="K4" s="3">
        <f>E4/B4</f>
        <v>0.64367816091954022</v>
      </c>
      <c r="L4" s="2">
        <f>(1-$R$6)*I4</f>
        <v>7889.9804020100501</v>
      </c>
      <c r="M4" s="4">
        <f>C4/B4</f>
        <v>1.1494252873563218E-2</v>
      </c>
      <c r="N4" s="4">
        <f>C4/D4</f>
        <v>1.6260162601626018E-2</v>
      </c>
    </row>
    <row r="5" spans="1:20" x14ac:dyDescent="0.3">
      <c r="A5">
        <v>1</v>
      </c>
      <c r="B5">
        <v>217</v>
      </c>
      <c r="C5">
        <v>3</v>
      </c>
      <c r="D5">
        <v>142</v>
      </c>
      <c r="E5">
        <v>129</v>
      </c>
      <c r="F5">
        <v>94</v>
      </c>
      <c r="G5">
        <v>62</v>
      </c>
      <c r="H5">
        <v>0</v>
      </c>
      <c r="I5" s="2">
        <f t="shared" si="0"/>
        <v>10434</v>
      </c>
      <c r="J5" s="3">
        <f t="shared" ref="J5:J28" si="1">D5/B5</f>
        <v>0.65437788018433185</v>
      </c>
      <c r="K5" s="3">
        <f t="shared" ref="K5:K28" si="2">E5/B5</f>
        <v>0.59447004608294929</v>
      </c>
      <c r="L5" s="2">
        <f t="shared" ref="L5:L11" si="3">(1-$R$6)*I5</f>
        <v>10022.407537688443</v>
      </c>
      <c r="M5" s="4">
        <f t="shared" ref="M5:M28" si="4">C5/B5</f>
        <v>1.3824884792626729E-2</v>
      </c>
      <c r="N5" s="4">
        <f t="shared" ref="N5:N28" si="5">C5/D5</f>
        <v>2.1126760563380281E-2</v>
      </c>
      <c r="Q5" s="19"/>
      <c r="R5" s="19" t="s">
        <v>35</v>
      </c>
      <c r="S5" s="20" t="s">
        <v>36</v>
      </c>
      <c r="T5" s="19" t="s">
        <v>37</v>
      </c>
    </row>
    <row r="6" spans="1:20" x14ac:dyDescent="0.3">
      <c r="A6">
        <v>2</v>
      </c>
      <c r="B6">
        <v>166</v>
      </c>
      <c r="C6">
        <v>0</v>
      </c>
      <c r="D6">
        <v>110</v>
      </c>
      <c r="E6">
        <v>104</v>
      </c>
      <c r="F6">
        <v>63</v>
      </c>
      <c r="G6">
        <v>52</v>
      </c>
      <c r="H6">
        <v>0</v>
      </c>
      <c r="I6" s="2">
        <f t="shared" si="0"/>
        <v>6993</v>
      </c>
      <c r="J6" s="3">
        <f t="shared" si="1"/>
        <v>0.66265060240963858</v>
      </c>
      <c r="K6" s="3">
        <f t="shared" si="2"/>
        <v>0.62650602409638556</v>
      </c>
      <c r="L6" s="2">
        <f t="shared" si="3"/>
        <v>6717.1454773869345</v>
      </c>
      <c r="M6" s="4">
        <f t="shared" si="4"/>
        <v>0</v>
      </c>
      <c r="N6" s="4">
        <f t="shared" si="5"/>
        <v>0</v>
      </c>
      <c r="Q6" s="19" t="s">
        <v>20</v>
      </c>
      <c r="R6" s="21">
        <f>SUM(D$12:D$21)/SUM(B$12:B$21)</f>
        <v>3.9447236180904524E-2</v>
      </c>
      <c r="S6" s="21">
        <f>SUM(D$4:D$27)/SUM(B$4:B$27)</f>
        <v>0.32670652022799945</v>
      </c>
      <c r="T6" s="21">
        <f>(SUM(D$4:D$11)+SUM(D22:D27))/(SUM(B$4:B$11)+SUM(B22:B27))</f>
        <v>0.68253968253968256</v>
      </c>
    </row>
    <row r="7" spans="1:20" x14ac:dyDescent="0.3">
      <c r="A7">
        <v>3</v>
      </c>
      <c r="B7">
        <v>206</v>
      </c>
      <c r="C7">
        <v>3</v>
      </c>
      <c r="D7">
        <v>134</v>
      </c>
      <c r="E7">
        <v>117</v>
      </c>
      <c r="F7">
        <v>117</v>
      </c>
      <c r="G7">
        <v>91</v>
      </c>
      <c r="H7">
        <v>2</v>
      </c>
      <c r="I7" s="2">
        <f t="shared" si="0"/>
        <v>12987</v>
      </c>
      <c r="J7" s="3">
        <f t="shared" si="1"/>
        <v>0.65048543689320393</v>
      </c>
      <c r="K7" s="3">
        <f t="shared" si="2"/>
        <v>0.56796116504854366</v>
      </c>
      <c r="L7" s="2">
        <f t="shared" si="3"/>
        <v>12474.698743718593</v>
      </c>
      <c r="M7" s="4">
        <f t="shared" si="4"/>
        <v>1.4563106796116505E-2</v>
      </c>
      <c r="N7" s="4">
        <f t="shared" si="5"/>
        <v>2.2388059701492536E-2</v>
      </c>
      <c r="Q7" s="19" t="s">
        <v>39</v>
      </c>
      <c r="R7" s="22">
        <f>SUM(C$12:C$21)/SUM(B$12:B$21)</f>
        <v>7.537688442211055E-4</v>
      </c>
      <c r="S7" s="22">
        <f>SUM(C$4:C$27)/SUM(B$4:B$27)</f>
        <v>5.5609620464340329E-3</v>
      </c>
      <c r="T7" s="22">
        <f>(SUM(C$4:C$11)+SUM(C$22:C$27))/(SUM(B$4:C$11)+SUM(B$22:B$27))</f>
        <v>1.1444478812248686E-2</v>
      </c>
    </row>
    <row r="8" spans="1:20" x14ac:dyDescent="0.3">
      <c r="A8">
        <v>4</v>
      </c>
      <c r="B8">
        <v>174</v>
      </c>
      <c r="C8">
        <v>0</v>
      </c>
      <c r="D8">
        <v>122</v>
      </c>
      <c r="E8">
        <v>110</v>
      </c>
      <c r="F8">
        <v>63</v>
      </c>
      <c r="G8">
        <v>68</v>
      </c>
      <c r="H8">
        <v>0</v>
      </c>
      <c r="I8" s="2">
        <f t="shared" si="0"/>
        <v>6993</v>
      </c>
      <c r="J8" s="3">
        <f t="shared" si="1"/>
        <v>0.70114942528735635</v>
      </c>
      <c r="K8" s="3">
        <f t="shared" si="2"/>
        <v>0.63218390804597702</v>
      </c>
      <c r="L8" s="2">
        <f t="shared" si="3"/>
        <v>6717.1454773869345</v>
      </c>
      <c r="M8" s="4">
        <f t="shared" si="4"/>
        <v>0</v>
      </c>
      <c r="N8" s="4">
        <f t="shared" si="5"/>
        <v>0</v>
      </c>
      <c r="Q8" s="19" t="s">
        <v>41</v>
      </c>
      <c r="R8" s="22">
        <f>SUM(C$12:C$21)/SUM(D$12:D$21)</f>
        <v>1.9108280254777069E-2</v>
      </c>
      <c r="S8" s="22">
        <f>SUM(C$4:C$27)/SUM(D$4:D$27)</f>
        <v>1.7021276595744681E-2</v>
      </c>
      <c r="T8" s="22">
        <f>(SUM(C$4:C$11)+SUM(C$22:C$27))/(SUM(D$4:D$11)+SUM(D$22:D$27))</f>
        <v>1.6871865025079799E-2</v>
      </c>
    </row>
    <row r="9" spans="1:20" x14ac:dyDescent="0.3">
      <c r="A9">
        <v>5</v>
      </c>
      <c r="B9">
        <v>167</v>
      </c>
      <c r="C9">
        <v>0</v>
      </c>
      <c r="D9">
        <v>123</v>
      </c>
      <c r="E9">
        <v>100</v>
      </c>
      <c r="F9">
        <v>71</v>
      </c>
      <c r="G9">
        <v>59</v>
      </c>
      <c r="H9">
        <v>0</v>
      </c>
      <c r="I9" s="2">
        <f t="shared" si="0"/>
        <v>7881</v>
      </c>
      <c r="J9" s="3">
        <f t="shared" si="1"/>
        <v>0.73652694610778446</v>
      </c>
      <c r="K9" s="3">
        <f t="shared" si="2"/>
        <v>0.59880239520958078</v>
      </c>
      <c r="L9" s="2">
        <f t="shared" si="3"/>
        <v>7570.1163316582915</v>
      </c>
      <c r="M9" s="4">
        <f t="shared" si="4"/>
        <v>0</v>
      </c>
      <c r="N9" s="4">
        <f t="shared" si="5"/>
        <v>0</v>
      </c>
    </row>
    <row r="10" spans="1:20" x14ac:dyDescent="0.3">
      <c r="A10">
        <v>6</v>
      </c>
      <c r="B10">
        <v>266</v>
      </c>
      <c r="C10">
        <v>9</v>
      </c>
      <c r="D10">
        <v>184</v>
      </c>
      <c r="E10">
        <v>153</v>
      </c>
      <c r="F10">
        <v>101</v>
      </c>
      <c r="G10">
        <v>99</v>
      </c>
      <c r="H10">
        <v>0</v>
      </c>
      <c r="I10" s="2">
        <f t="shared" si="0"/>
        <v>11211</v>
      </c>
      <c r="J10" s="3">
        <f t="shared" si="1"/>
        <v>0.69172932330827064</v>
      </c>
      <c r="K10" s="3">
        <f t="shared" si="2"/>
        <v>0.57518796992481203</v>
      </c>
      <c r="L10" s="2">
        <f t="shared" si="3"/>
        <v>10768.757035175879</v>
      </c>
      <c r="M10" s="4">
        <f t="shared" si="4"/>
        <v>3.3834586466165412E-2</v>
      </c>
      <c r="N10" s="4">
        <f t="shared" si="5"/>
        <v>4.8913043478260872E-2</v>
      </c>
    </row>
    <row r="11" spans="1:20" x14ac:dyDescent="0.3">
      <c r="A11">
        <v>7</v>
      </c>
      <c r="B11">
        <v>410</v>
      </c>
      <c r="C11">
        <v>3</v>
      </c>
      <c r="D11">
        <v>266</v>
      </c>
      <c r="E11">
        <v>184</v>
      </c>
      <c r="F11">
        <v>130</v>
      </c>
      <c r="G11">
        <v>149</v>
      </c>
      <c r="H11">
        <v>0</v>
      </c>
      <c r="I11" s="2">
        <f t="shared" si="0"/>
        <v>14430</v>
      </c>
      <c r="J11" s="3">
        <f t="shared" si="1"/>
        <v>0.64878048780487807</v>
      </c>
      <c r="K11" s="3">
        <f t="shared" si="2"/>
        <v>0.44878048780487806</v>
      </c>
      <c r="L11" s="2">
        <f t="shared" si="3"/>
        <v>13860.776381909547</v>
      </c>
      <c r="M11" s="4">
        <f t="shared" si="4"/>
        <v>7.3170731707317077E-3</v>
      </c>
      <c r="N11" s="4">
        <f t="shared" si="5"/>
        <v>1.1278195488721804E-2</v>
      </c>
    </row>
    <row r="12" spans="1:20" x14ac:dyDescent="0.3">
      <c r="A12" s="5">
        <v>8</v>
      </c>
      <c r="B12" s="5">
        <v>420</v>
      </c>
      <c r="C12" s="5">
        <v>0</v>
      </c>
      <c r="D12" s="5">
        <v>16</v>
      </c>
      <c r="E12" s="5">
        <v>14</v>
      </c>
      <c r="F12" s="5">
        <v>10</v>
      </c>
      <c r="G12" s="5">
        <v>11</v>
      </c>
      <c r="H12" s="5">
        <v>0</v>
      </c>
      <c r="I12" s="6">
        <f t="shared" si="0"/>
        <v>1110</v>
      </c>
      <c r="J12" s="7">
        <f t="shared" si="1"/>
        <v>3.8095238095238099E-2</v>
      </c>
      <c r="K12" s="7">
        <f t="shared" si="2"/>
        <v>3.3333333333333333E-2</v>
      </c>
      <c r="L12" s="6">
        <f>0</f>
        <v>0</v>
      </c>
      <c r="M12" s="8">
        <f t="shared" si="4"/>
        <v>0</v>
      </c>
      <c r="N12" s="8">
        <f t="shared" si="5"/>
        <v>0</v>
      </c>
      <c r="Q12" s="38"/>
      <c r="R12" s="38"/>
      <c r="S12" s="38"/>
    </row>
    <row r="13" spans="1:20" x14ac:dyDescent="0.3">
      <c r="A13" s="5">
        <v>9</v>
      </c>
      <c r="B13" s="5">
        <v>469</v>
      </c>
      <c r="C13" s="5">
        <v>1</v>
      </c>
      <c r="D13" s="5">
        <v>22</v>
      </c>
      <c r="E13" s="5">
        <v>20</v>
      </c>
      <c r="F13" s="5">
        <v>19</v>
      </c>
      <c r="G13" s="5">
        <v>20</v>
      </c>
      <c r="H13" s="5">
        <v>1</v>
      </c>
      <c r="I13" s="6">
        <f t="shared" si="0"/>
        <v>2109</v>
      </c>
      <c r="J13" s="7">
        <f t="shared" si="1"/>
        <v>4.6908315565031986E-2</v>
      </c>
      <c r="K13" s="7">
        <f t="shared" si="2"/>
        <v>4.2643923240938165E-2</v>
      </c>
      <c r="L13" s="6">
        <f>0</f>
        <v>0</v>
      </c>
      <c r="M13" s="8">
        <f t="shared" si="4"/>
        <v>2.1321961620469083E-3</v>
      </c>
      <c r="N13" s="8">
        <f t="shared" si="5"/>
        <v>4.5454545454545456E-2</v>
      </c>
      <c r="Q13" s="38"/>
      <c r="R13" s="38"/>
      <c r="S13" s="38"/>
    </row>
    <row r="14" spans="1:20" x14ac:dyDescent="0.3">
      <c r="A14" s="5">
        <v>10</v>
      </c>
      <c r="B14" s="5">
        <v>520</v>
      </c>
      <c r="C14" s="5">
        <v>0</v>
      </c>
      <c r="D14" s="5">
        <v>16</v>
      </c>
      <c r="E14" s="5">
        <v>7</v>
      </c>
      <c r="F14" s="5">
        <v>7</v>
      </c>
      <c r="G14" s="5">
        <v>12</v>
      </c>
      <c r="H14" s="5">
        <v>0</v>
      </c>
      <c r="I14" s="6">
        <f t="shared" si="0"/>
        <v>777</v>
      </c>
      <c r="J14" s="7">
        <f t="shared" si="1"/>
        <v>3.0769230769230771E-2</v>
      </c>
      <c r="K14" s="7">
        <f t="shared" si="2"/>
        <v>1.3461538461538462E-2</v>
      </c>
      <c r="L14" s="6">
        <f>0</f>
        <v>0</v>
      </c>
      <c r="M14" s="8">
        <f t="shared" si="4"/>
        <v>0</v>
      </c>
      <c r="N14" s="8">
        <f t="shared" si="5"/>
        <v>0</v>
      </c>
      <c r="Q14" s="2"/>
      <c r="R14" s="38"/>
      <c r="S14" s="38"/>
    </row>
    <row r="15" spans="1:20" x14ac:dyDescent="0.3">
      <c r="A15" s="5">
        <v>11</v>
      </c>
      <c r="B15" s="5">
        <v>479</v>
      </c>
      <c r="C15" s="5">
        <v>0</v>
      </c>
      <c r="D15" s="5">
        <v>20</v>
      </c>
      <c r="E15" s="5">
        <v>15</v>
      </c>
      <c r="F15" s="5">
        <v>12</v>
      </c>
      <c r="G15" s="5">
        <v>11</v>
      </c>
      <c r="H15" s="5">
        <v>0</v>
      </c>
      <c r="I15" s="6">
        <f t="shared" si="0"/>
        <v>1332</v>
      </c>
      <c r="J15" s="7">
        <f t="shared" si="1"/>
        <v>4.1753653444676408E-2</v>
      </c>
      <c r="K15" s="7">
        <f t="shared" si="2"/>
        <v>3.1315240083507306E-2</v>
      </c>
      <c r="L15" s="6">
        <f>0</f>
        <v>0</v>
      </c>
      <c r="M15" s="8">
        <f t="shared" si="4"/>
        <v>0</v>
      </c>
      <c r="N15" s="8">
        <f t="shared" si="5"/>
        <v>0</v>
      </c>
    </row>
    <row r="16" spans="1:20" x14ac:dyDescent="0.3">
      <c r="A16" s="5">
        <v>12</v>
      </c>
      <c r="B16" s="5">
        <v>422</v>
      </c>
      <c r="C16" s="5">
        <v>0</v>
      </c>
      <c r="D16" s="5">
        <v>12</v>
      </c>
      <c r="E16" s="5">
        <v>7</v>
      </c>
      <c r="F16" s="5">
        <v>3</v>
      </c>
      <c r="G16" s="5">
        <v>13</v>
      </c>
      <c r="H16" s="5">
        <v>0</v>
      </c>
      <c r="I16" s="6">
        <f t="shared" si="0"/>
        <v>333</v>
      </c>
      <c r="J16" s="7">
        <f t="shared" si="1"/>
        <v>2.843601895734597E-2</v>
      </c>
      <c r="K16" s="7">
        <f t="shared" si="2"/>
        <v>1.6587677725118485E-2</v>
      </c>
      <c r="L16" s="6">
        <f>0</f>
        <v>0</v>
      </c>
      <c r="M16" s="8">
        <f t="shared" si="4"/>
        <v>0</v>
      </c>
      <c r="N16" s="8">
        <f t="shared" si="5"/>
        <v>0</v>
      </c>
    </row>
    <row r="17" spans="1:17" x14ac:dyDescent="0.3">
      <c r="A17" s="5">
        <v>13</v>
      </c>
      <c r="B17" s="5">
        <v>394</v>
      </c>
      <c r="C17" s="5">
        <v>0</v>
      </c>
      <c r="D17" s="5">
        <v>21</v>
      </c>
      <c r="E17" s="5">
        <v>18</v>
      </c>
      <c r="F17" s="5">
        <v>7</v>
      </c>
      <c r="G17" s="5">
        <v>16</v>
      </c>
      <c r="H17" s="5">
        <v>0</v>
      </c>
      <c r="I17" s="6">
        <f t="shared" si="0"/>
        <v>777</v>
      </c>
      <c r="J17" s="7">
        <f t="shared" si="1"/>
        <v>5.3299492385786802E-2</v>
      </c>
      <c r="K17" s="7">
        <f t="shared" si="2"/>
        <v>4.5685279187817257E-2</v>
      </c>
      <c r="L17" s="6">
        <f>0</f>
        <v>0</v>
      </c>
      <c r="M17" s="8">
        <f t="shared" si="4"/>
        <v>0</v>
      </c>
      <c r="N17" s="8">
        <f t="shared" si="5"/>
        <v>0</v>
      </c>
    </row>
    <row r="18" spans="1:17" x14ac:dyDescent="0.3">
      <c r="A18" s="5">
        <v>14</v>
      </c>
      <c r="B18" s="5">
        <v>353</v>
      </c>
      <c r="C18" s="5">
        <v>1</v>
      </c>
      <c r="D18" s="5">
        <v>8</v>
      </c>
      <c r="E18" s="5">
        <v>6</v>
      </c>
      <c r="F18" s="5">
        <v>7</v>
      </c>
      <c r="G18" s="5">
        <v>5</v>
      </c>
      <c r="H18" s="5">
        <v>0</v>
      </c>
      <c r="I18" s="6">
        <f t="shared" si="0"/>
        <v>777</v>
      </c>
      <c r="J18" s="7">
        <f t="shared" si="1"/>
        <v>2.2662889518413599E-2</v>
      </c>
      <c r="K18" s="7">
        <f t="shared" si="2"/>
        <v>1.69971671388102E-2</v>
      </c>
      <c r="L18" s="6">
        <f>0</f>
        <v>0</v>
      </c>
      <c r="M18" s="8">
        <f t="shared" si="4"/>
        <v>2.8328611898016999E-3</v>
      </c>
      <c r="N18" s="8">
        <f t="shared" si="5"/>
        <v>0.125</v>
      </c>
    </row>
    <row r="19" spans="1:17" x14ac:dyDescent="0.3">
      <c r="A19" s="5">
        <v>15</v>
      </c>
      <c r="B19" s="5">
        <v>358</v>
      </c>
      <c r="C19" s="5">
        <v>1</v>
      </c>
      <c r="D19" s="5">
        <v>13</v>
      </c>
      <c r="E19" s="5">
        <v>11</v>
      </c>
      <c r="F19" s="5">
        <v>5</v>
      </c>
      <c r="G19" s="5">
        <v>14</v>
      </c>
      <c r="H19" s="5">
        <v>0</v>
      </c>
      <c r="I19" s="6">
        <f t="shared" si="0"/>
        <v>555</v>
      </c>
      <c r="J19" s="7">
        <f t="shared" si="1"/>
        <v>3.6312849162011177E-2</v>
      </c>
      <c r="K19" s="7">
        <f t="shared" si="2"/>
        <v>3.0726256983240222E-2</v>
      </c>
      <c r="L19" s="6">
        <f>0</f>
        <v>0</v>
      </c>
      <c r="M19" s="8">
        <f t="shared" si="4"/>
        <v>2.7932960893854749E-3</v>
      </c>
      <c r="N19" s="8">
        <f t="shared" si="5"/>
        <v>7.6923076923076927E-2</v>
      </c>
      <c r="Q19" s="2"/>
    </row>
    <row r="20" spans="1:17" x14ac:dyDescent="0.3">
      <c r="A20" s="5">
        <v>16</v>
      </c>
      <c r="B20" s="5">
        <v>315</v>
      </c>
      <c r="C20" s="5">
        <v>0</v>
      </c>
      <c r="D20" s="5">
        <v>13</v>
      </c>
      <c r="E20" s="5">
        <v>12</v>
      </c>
      <c r="F20" s="5">
        <v>7</v>
      </c>
      <c r="G20" s="5">
        <v>14</v>
      </c>
      <c r="H20" s="5">
        <v>0</v>
      </c>
      <c r="I20" s="6">
        <f t="shared" si="0"/>
        <v>777</v>
      </c>
      <c r="J20" s="7">
        <f t="shared" si="1"/>
        <v>4.1269841269841269E-2</v>
      </c>
      <c r="K20" s="7">
        <f t="shared" si="2"/>
        <v>3.8095238095238099E-2</v>
      </c>
      <c r="L20" s="6">
        <f>0</f>
        <v>0</v>
      </c>
      <c r="M20" s="8">
        <f t="shared" si="4"/>
        <v>0</v>
      </c>
      <c r="N20" s="8">
        <f t="shared" si="5"/>
        <v>0</v>
      </c>
    </row>
    <row r="21" spans="1:17" x14ac:dyDescent="0.3">
      <c r="A21" s="5">
        <v>17</v>
      </c>
      <c r="B21" s="5">
        <v>250</v>
      </c>
      <c r="C21" s="5">
        <v>0</v>
      </c>
      <c r="D21" s="5">
        <v>16</v>
      </c>
      <c r="E21" s="5">
        <v>14</v>
      </c>
      <c r="F21" s="5">
        <v>5</v>
      </c>
      <c r="G21" s="5">
        <v>13</v>
      </c>
      <c r="H21" s="5">
        <v>0</v>
      </c>
      <c r="I21" s="6">
        <f t="shared" si="0"/>
        <v>555</v>
      </c>
      <c r="J21" s="7">
        <f t="shared" si="1"/>
        <v>6.4000000000000001E-2</v>
      </c>
      <c r="K21" s="7">
        <f t="shared" si="2"/>
        <v>5.6000000000000001E-2</v>
      </c>
      <c r="L21" s="6">
        <f>0</f>
        <v>0</v>
      </c>
      <c r="M21" s="8">
        <f t="shared" si="4"/>
        <v>0</v>
      </c>
      <c r="N21" s="8">
        <f t="shared" si="5"/>
        <v>0</v>
      </c>
    </row>
    <row r="22" spans="1:17" x14ac:dyDescent="0.3">
      <c r="A22">
        <v>18</v>
      </c>
      <c r="B22">
        <v>296</v>
      </c>
      <c r="C22">
        <v>2</v>
      </c>
      <c r="D22">
        <v>213</v>
      </c>
      <c r="E22">
        <v>181</v>
      </c>
      <c r="F22">
        <v>114</v>
      </c>
      <c r="G22">
        <v>111</v>
      </c>
      <c r="H22">
        <v>0</v>
      </c>
      <c r="I22" s="2">
        <f t="shared" si="0"/>
        <v>12654</v>
      </c>
      <c r="J22" s="3">
        <f t="shared" si="1"/>
        <v>0.71959459459459463</v>
      </c>
      <c r="K22" s="3">
        <f t="shared" si="2"/>
        <v>0.61148648648648651</v>
      </c>
      <c r="L22" s="2">
        <f t="shared" ref="L22:L27" si="6">(1-$R$6)*I22</f>
        <v>12154.834673366835</v>
      </c>
      <c r="M22" s="4">
        <f t="shared" si="4"/>
        <v>6.7567567567567571E-3</v>
      </c>
      <c r="N22" s="4">
        <f t="shared" si="5"/>
        <v>9.3896713615023476E-3</v>
      </c>
    </row>
    <row r="23" spans="1:17" x14ac:dyDescent="0.3">
      <c r="A23">
        <v>19</v>
      </c>
      <c r="B23">
        <v>262</v>
      </c>
      <c r="C23">
        <v>6</v>
      </c>
      <c r="D23">
        <v>165</v>
      </c>
      <c r="E23">
        <v>149</v>
      </c>
      <c r="F23">
        <v>85</v>
      </c>
      <c r="G23">
        <v>85</v>
      </c>
      <c r="H23">
        <v>1</v>
      </c>
      <c r="I23" s="2">
        <f t="shared" si="0"/>
        <v>9435</v>
      </c>
      <c r="J23" s="3">
        <f t="shared" si="1"/>
        <v>0.62977099236641221</v>
      </c>
      <c r="K23" s="3">
        <f t="shared" si="2"/>
        <v>0.56870229007633588</v>
      </c>
      <c r="L23" s="2">
        <f t="shared" si="6"/>
        <v>9062.8153266331665</v>
      </c>
      <c r="M23" s="4">
        <f t="shared" si="4"/>
        <v>2.2900763358778626E-2</v>
      </c>
      <c r="N23" s="4">
        <f t="shared" si="5"/>
        <v>3.6363636363636362E-2</v>
      </c>
    </row>
    <row r="24" spans="1:17" x14ac:dyDescent="0.3">
      <c r="A24">
        <v>20</v>
      </c>
      <c r="B24">
        <v>256</v>
      </c>
      <c r="C24">
        <v>2</v>
      </c>
      <c r="D24">
        <v>172</v>
      </c>
      <c r="E24">
        <v>154</v>
      </c>
      <c r="F24">
        <v>90</v>
      </c>
      <c r="G24">
        <v>91</v>
      </c>
      <c r="H24">
        <v>0</v>
      </c>
      <c r="I24" s="2">
        <f t="shared" si="0"/>
        <v>9990</v>
      </c>
      <c r="J24" s="3">
        <f t="shared" si="1"/>
        <v>0.671875</v>
      </c>
      <c r="K24" s="3">
        <f t="shared" si="2"/>
        <v>0.6015625</v>
      </c>
      <c r="L24" s="2">
        <f t="shared" si="6"/>
        <v>9595.9221105527631</v>
      </c>
      <c r="M24" s="4">
        <f t="shared" si="4"/>
        <v>7.8125E-3</v>
      </c>
      <c r="N24" s="4">
        <f t="shared" si="5"/>
        <v>1.1627906976744186E-2</v>
      </c>
    </row>
    <row r="25" spans="1:17" x14ac:dyDescent="0.3">
      <c r="A25">
        <v>21</v>
      </c>
      <c r="B25">
        <v>226</v>
      </c>
      <c r="C25">
        <v>3</v>
      </c>
      <c r="D25">
        <v>165</v>
      </c>
      <c r="E25">
        <v>142</v>
      </c>
      <c r="F25">
        <v>89</v>
      </c>
      <c r="G25">
        <v>84</v>
      </c>
      <c r="H25">
        <v>0</v>
      </c>
      <c r="I25" s="2">
        <f t="shared" si="0"/>
        <v>9879</v>
      </c>
      <c r="J25" s="3">
        <f t="shared" si="1"/>
        <v>0.73008849557522126</v>
      </c>
      <c r="K25" s="3">
        <f t="shared" si="2"/>
        <v>0.62831858407079644</v>
      </c>
      <c r="L25" s="2">
        <f t="shared" si="6"/>
        <v>9489.3007537688445</v>
      </c>
      <c r="M25" s="4">
        <f t="shared" si="4"/>
        <v>1.3274336283185841E-2</v>
      </c>
      <c r="N25" s="4">
        <f t="shared" si="5"/>
        <v>1.8181818181818181E-2</v>
      </c>
    </row>
    <row r="26" spans="1:17" x14ac:dyDescent="0.3">
      <c r="A26">
        <v>22</v>
      </c>
      <c r="B26">
        <v>212</v>
      </c>
      <c r="C26">
        <v>3</v>
      </c>
      <c r="D26">
        <v>146</v>
      </c>
      <c r="E26">
        <v>130</v>
      </c>
      <c r="F26">
        <v>78</v>
      </c>
      <c r="G26">
        <v>76</v>
      </c>
      <c r="H26">
        <v>0</v>
      </c>
      <c r="I26" s="2">
        <f t="shared" si="0"/>
        <v>8658</v>
      </c>
      <c r="J26" s="3">
        <f t="shared" si="1"/>
        <v>0.68867924528301883</v>
      </c>
      <c r="K26" s="3">
        <f t="shared" si="2"/>
        <v>0.6132075471698113</v>
      </c>
      <c r="L26" s="2">
        <f t="shared" si="6"/>
        <v>8316.465829145729</v>
      </c>
      <c r="M26" s="4">
        <f t="shared" si="4"/>
        <v>1.4150943396226415E-2</v>
      </c>
      <c r="N26" s="4">
        <f t="shared" si="5"/>
        <v>2.0547945205479451E-2</v>
      </c>
    </row>
    <row r="27" spans="1:17" x14ac:dyDescent="0.3">
      <c r="A27">
        <v>23</v>
      </c>
      <c r="B27">
        <v>181</v>
      </c>
      <c r="C27">
        <v>1</v>
      </c>
      <c r="D27">
        <v>128</v>
      </c>
      <c r="E27">
        <v>107</v>
      </c>
      <c r="F27">
        <v>69</v>
      </c>
      <c r="G27">
        <v>63</v>
      </c>
      <c r="H27">
        <v>0</v>
      </c>
      <c r="I27" s="2">
        <f t="shared" si="0"/>
        <v>7659</v>
      </c>
      <c r="J27" s="3">
        <f t="shared" si="1"/>
        <v>0.70718232044198892</v>
      </c>
      <c r="K27" s="3">
        <f t="shared" si="2"/>
        <v>0.59116022099447518</v>
      </c>
      <c r="L27" s="2">
        <f t="shared" si="6"/>
        <v>7356.8736180904525</v>
      </c>
      <c r="M27" s="4">
        <f t="shared" si="4"/>
        <v>5.5248618784530384E-3</v>
      </c>
      <c r="N27" s="4">
        <f t="shared" si="5"/>
        <v>7.8125E-3</v>
      </c>
    </row>
    <row r="28" spans="1:17" x14ac:dyDescent="0.3">
      <c r="A28" s="1" t="s">
        <v>47</v>
      </c>
      <c r="B28" s="1">
        <v>7193</v>
      </c>
      <c r="C28" s="1">
        <v>40</v>
      </c>
      <c r="D28" s="1">
        <v>2350</v>
      </c>
      <c r="E28" s="1">
        <v>1996</v>
      </c>
      <c r="F28" s="1">
        <v>1320</v>
      </c>
      <c r="G28" s="1">
        <v>1279</v>
      </c>
      <c r="H28" s="1">
        <v>4</v>
      </c>
      <c r="I28" s="9">
        <f t="shared" si="0"/>
        <v>146520</v>
      </c>
      <c r="J28" s="10">
        <f t="shared" si="1"/>
        <v>0.32670652022799945</v>
      </c>
      <c r="K28" s="10">
        <f t="shared" si="2"/>
        <v>0.27749200611705827</v>
      </c>
      <c r="L28" s="9">
        <f>SUM(L4:L27)</f>
        <v>131997.23969849246</v>
      </c>
      <c r="M28" s="11">
        <f t="shared" si="4"/>
        <v>5.5609620464340329E-3</v>
      </c>
      <c r="N28" s="11">
        <f t="shared" si="5"/>
        <v>1.7021276595744681E-2</v>
      </c>
    </row>
    <row r="31" spans="1:17" ht="32.5" x14ac:dyDescent="0.65">
      <c r="A31" s="42" t="s">
        <v>48</v>
      </c>
      <c r="B31" s="42"/>
      <c r="C31" s="42"/>
      <c r="D31" s="42"/>
      <c r="E31" s="42"/>
      <c r="F31" s="42"/>
      <c r="G31" s="42"/>
      <c r="H31" s="42"/>
      <c r="I31" s="42"/>
      <c r="J31" s="42"/>
      <c r="K31" s="42"/>
      <c r="L31" s="42"/>
      <c r="M31" s="42"/>
      <c r="N31" s="42"/>
    </row>
    <row r="32" spans="1:17" x14ac:dyDescent="0.3">
      <c r="A32" s="43" t="s">
        <v>44</v>
      </c>
      <c r="B32" s="43"/>
      <c r="C32" s="43"/>
      <c r="D32" s="43"/>
      <c r="E32" s="43"/>
      <c r="F32" s="43"/>
      <c r="G32" s="43"/>
      <c r="H32" s="43"/>
      <c r="I32" s="43"/>
      <c r="J32" s="43"/>
      <c r="K32" s="43"/>
      <c r="L32" s="43"/>
      <c r="M32" s="43"/>
      <c r="N32" s="43"/>
    </row>
    <row r="33" spans="1:20" s="37" customFormat="1" ht="28" x14ac:dyDescent="0.3">
      <c r="A33" s="35" t="s">
        <v>45</v>
      </c>
      <c r="B33" s="35" t="s">
        <v>4</v>
      </c>
      <c r="C33" s="35" t="s">
        <v>6</v>
      </c>
      <c r="D33" s="36" t="s">
        <v>8</v>
      </c>
      <c r="E33" s="35" t="s">
        <v>10</v>
      </c>
      <c r="F33" s="35" t="s">
        <v>12</v>
      </c>
      <c r="G33" s="35" t="s">
        <v>14</v>
      </c>
      <c r="H33" s="35" t="s">
        <v>16</v>
      </c>
      <c r="I33" s="35" t="s">
        <v>18</v>
      </c>
      <c r="J33" s="35" t="s">
        <v>20</v>
      </c>
      <c r="K33" s="35" t="s">
        <v>22</v>
      </c>
      <c r="L33" s="35" t="s">
        <v>24</v>
      </c>
      <c r="M33" s="35" t="s">
        <v>46</v>
      </c>
      <c r="N33" s="35" t="s">
        <v>28</v>
      </c>
    </row>
    <row r="34" spans="1:20" x14ac:dyDescent="0.3">
      <c r="A34">
        <v>0</v>
      </c>
      <c r="B34">
        <v>44</v>
      </c>
      <c r="C34">
        <v>1</v>
      </c>
      <c r="D34">
        <v>37</v>
      </c>
      <c r="E34">
        <v>35</v>
      </c>
      <c r="F34">
        <v>24</v>
      </c>
      <c r="G34">
        <v>18</v>
      </c>
      <c r="H34">
        <v>0</v>
      </c>
      <c r="I34" s="2">
        <f t="shared" ref="I34:I58" si="7">F34*111</f>
        <v>2664</v>
      </c>
      <c r="J34" s="3">
        <f>D34/B34</f>
        <v>0.84090909090909094</v>
      </c>
      <c r="K34" s="3">
        <f>E34/B34</f>
        <v>0.79545454545454541</v>
      </c>
      <c r="L34" s="2">
        <f t="shared" ref="L34:L58" si="8">(1-$R$6)*I34</f>
        <v>2558.9125628140705</v>
      </c>
      <c r="M34" s="3">
        <f>C34/B34</f>
        <v>2.2727272727272728E-2</v>
      </c>
      <c r="N34" s="3">
        <f>C34/D34</f>
        <v>2.7027027027027029E-2</v>
      </c>
    </row>
    <row r="35" spans="1:20" x14ac:dyDescent="0.3">
      <c r="A35">
        <v>1</v>
      </c>
      <c r="B35">
        <v>69</v>
      </c>
      <c r="C35">
        <v>0</v>
      </c>
      <c r="D35">
        <v>53</v>
      </c>
      <c r="E35">
        <v>50</v>
      </c>
      <c r="F35">
        <v>25</v>
      </c>
      <c r="G35">
        <v>31</v>
      </c>
      <c r="H35">
        <v>0</v>
      </c>
      <c r="I35" s="2">
        <f t="shared" si="7"/>
        <v>2775</v>
      </c>
      <c r="J35" s="3">
        <f t="shared" ref="J35:J58" si="9">D35/B35</f>
        <v>0.76811594202898548</v>
      </c>
      <c r="K35" s="3">
        <f t="shared" ref="K35:K58" si="10">E35/B35</f>
        <v>0.72463768115942029</v>
      </c>
      <c r="L35" s="2">
        <f t="shared" si="8"/>
        <v>2665.53391959799</v>
      </c>
      <c r="M35" s="3">
        <f t="shared" ref="M35:M58" si="11">C35/B35</f>
        <v>0</v>
      </c>
      <c r="N35" s="3">
        <f t="shared" ref="N35:N58" si="12">C35/D35</f>
        <v>0</v>
      </c>
      <c r="Q35" s="19"/>
      <c r="R35" s="19" t="s">
        <v>35</v>
      </c>
      <c r="S35" s="20" t="s">
        <v>36</v>
      </c>
      <c r="T35" s="19" t="s">
        <v>37</v>
      </c>
    </row>
    <row r="36" spans="1:20" x14ac:dyDescent="0.3">
      <c r="A36">
        <v>2</v>
      </c>
      <c r="B36">
        <v>90</v>
      </c>
      <c r="C36">
        <v>1</v>
      </c>
      <c r="D36">
        <v>59</v>
      </c>
      <c r="E36">
        <v>54</v>
      </c>
      <c r="F36">
        <v>27</v>
      </c>
      <c r="G36">
        <v>34</v>
      </c>
      <c r="H36">
        <v>0</v>
      </c>
      <c r="I36" s="2">
        <f t="shared" si="7"/>
        <v>2997</v>
      </c>
      <c r="J36" s="3">
        <f t="shared" si="9"/>
        <v>0.65555555555555556</v>
      </c>
      <c r="K36" s="3">
        <f t="shared" si="10"/>
        <v>0.6</v>
      </c>
      <c r="L36" s="2">
        <f t="shared" si="8"/>
        <v>2878.776633165829</v>
      </c>
      <c r="M36" s="3">
        <f t="shared" si="11"/>
        <v>1.1111111111111112E-2</v>
      </c>
      <c r="N36" s="3">
        <f t="shared" si="12"/>
        <v>1.6949152542372881E-2</v>
      </c>
      <c r="Q36" s="19" t="s">
        <v>20</v>
      </c>
      <c r="R36" s="21">
        <f>SUM(D$42:D$51)/SUM(B$42:B$51)</f>
        <v>0.69449715370018972</v>
      </c>
      <c r="S36" s="21">
        <f>SUM(D$34:D$57)/SUM(B$34:B$57)</f>
        <v>0.69761904761904758</v>
      </c>
      <c r="T36" s="21">
        <f>(SUM(D$34:D$41)+SUM(D52:D57))/(SUM(B$34:B$41)+SUM(B52:B57))</f>
        <v>0.70076481835564053</v>
      </c>
    </row>
    <row r="37" spans="1:20" x14ac:dyDescent="0.3">
      <c r="A37">
        <v>3</v>
      </c>
      <c r="B37">
        <v>56</v>
      </c>
      <c r="C37">
        <v>0</v>
      </c>
      <c r="D37">
        <v>35</v>
      </c>
      <c r="E37">
        <v>33</v>
      </c>
      <c r="F37">
        <v>15</v>
      </c>
      <c r="G37">
        <v>21</v>
      </c>
      <c r="H37">
        <v>0</v>
      </c>
      <c r="I37" s="2">
        <f t="shared" si="7"/>
        <v>1665</v>
      </c>
      <c r="J37" s="3">
        <f t="shared" si="9"/>
        <v>0.625</v>
      </c>
      <c r="K37" s="3">
        <f t="shared" si="10"/>
        <v>0.5892857142857143</v>
      </c>
      <c r="L37" s="2">
        <f t="shared" si="8"/>
        <v>1599.320351758794</v>
      </c>
      <c r="M37" s="3">
        <f t="shared" si="11"/>
        <v>0</v>
      </c>
      <c r="N37" s="3">
        <f t="shared" si="12"/>
        <v>0</v>
      </c>
      <c r="Q37" s="19" t="s">
        <v>26</v>
      </c>
      <c r="R37" s="22">
        <f>SUM(C$42:C$51)/SUM(B$42:B$51)</f>
        <v>6.6413662239089184E-3</v>
      </c>
      <c r="S37" s="22">
        <f>SUM(C$34:C$57)/SUM(B$34:B$57)</f>
        <v>7.1428571428571426E-3</v>
      </c>
      <c r="T37" s="22">
        <f>(SUM(C$34:C$41)+SUM(C$52:C$57))/(SUM(B$34:C$41)+SUM(B$52:B$57))</f>
        <v>7.6117982873453857E-3</v>
      </c>
    </row>
    <row r="38" spans="1:20" x14ac:dyDescent="0.3">
      <c r="A38">
        <v>4</v>
      </c>
      <c r="B38">
        <v>57</v>
      </c>
      <c r="C38">
        <v>0</v>
      </c>
      <c r="D38">
        <v>37</v>
      </c>
      <c r="E38">
        <v>35</v>
      </c>
      <c r="F38">
        <v>20</v>
      </c>
      <c r="G38">
        <v>19</v>
      </c>
      <c r="H38">
        <v>0</v>
      </c>
      <c r="I38" s="2">
        <f t="shared" si="7"/>
        <v>2220</v>
      </c>
      <c r="J38" s="3">
        <f t="shared" si="9"/>
        <v>0.64912280701754388</v>
      </c>
      <c r="K38" s="3">
        <f t="shared" si="10"/>
        <v>0.61403508771929827</v>
      </c>
      <c r="L38" s="2">
        <f t="shared" si="8"/>
        <v>2132.427135678392</v>
      </c>
      <c r="M38" s="3">
        <f t="shared" si="11"/>
        <v>0</v>
      </c>
      <c r="N38" s="3">
        <f t="shared" si="12"/>
        <v>0</v>
      </c>
      <c r="Q38" s="19" t="s">
        <v>49</v>
      </c>
      <c r="R38" s="22">
        <f>SUM(C$42:C$51)/SUM(D$42:D$51)</f>
        <v>9.562841530054645E-3</v>
      </c>
      <c r="S38" s="22">
        <f>SUM(C$34:C$57)/SUM(D$34:D$57)</f>
        <v>1.0238907849829351E-2</v>
      </c>
      <c r="T38" s="22">
        <f>(SUM(C$34:C$41)+SUM(C$52:C$57))/(SUM(D$34:D$41)+SUM(D$52:D$57))</f>
        <v>1.0914051841746248E-2</v>
      </c>
    </row>
    <row r="39" spans="1:20" x14ac:dyDescent="0.3">
      <c r="A39">
        <v>5</v>
      </c>
      <c r="B39">
        <v>70</v>
      </c>
      <c r="C39">
        <v>1</v>
      </c>
      <c r="D39">
        <v>52</v>
      </c>
      <c r="E39">
        <v>46</v>
      </c>
      <c r="F39">
        <v>56</v>
      </c>
      <c r="G39">
        <v>34</v>
      </c>
      <c r="H39">
        <v>0</v>
      </c>
      <c r="I39" s="2">
        <f t="shared" si="7"/>
        <v>6216</v>
      </c>
      <c r="J39" s="3">
        <f t="shared" si="9"/>
        <v>0.74285714285714288</v>
      </c>
      <c r="K39" s="3">
        <f t="shared" si="10"/>
        <v>0.65714285714285714</v>
      </c>
      <c r="L39" s="2">
        <f t="shared" si="8"/>
        <v>5970.795979899498</v>
      </c>
      <c r="M39" s="3">
        <f t="shared" si="11"/>
        <v>1.4285714285714285E-2</v>
      </c>
      <c r="N39" s="3">
        <f t="shared" si="12"/>
        <v>1.9230769230769232E-2</v>
      </c>
    </row>
    <row r="40" spans="1:20" x14ac:dyDescent="0.3">
      <c r="A40">
        <v>6</v>
      </c>
      <c r="B40">
        <v>86</v>
      </c>
      <c r="C40">
        <v>1</v>
      </c>
      <c r="D40">
        <v>59</v>
      </c>
      <c r="E40">
        <v>53</v>
      </c>
      <c r="F40">
        <v>31</v>
      </c>
      <c r="G40">
        <v>29</v>
      </c>
      <c r="H40">
        <v>0</v>
      </c>
      <c r="I40" s="2">
        <f t="shared" si="7"/>
        <v>3441</v>
      </c>
      <c r="J40" s="3">
        <f t="shared" si="9"/>
        <v>0.68604651162790697</v>
      </c>
      <c r="K40" s="3">
        <f t="shared" si="10"/>
        <v>0.61627906976744184</v>
      </c>
      <c r="L40" s="2">
        <f t="shared" si="8"/>
        <v>3305.2620603015075</v>
      </c>
      <c r="M40" s="3">
        <f t="shared" si="11"/>
        <v>1.1627906976744186E-2</v>
      </c>
      <c r="N40" s="3">
        <f t="shared" si="12"/>
        <v>1.6949152542372881E-2</v>
      </c>
    </row>
    <row r="41" spans="1:20" x14ac:dyDescent="0.3">
      <c r="A41">
        <v>7</v>
      </c>
      <c r="B41">
        <v>82</v>
      </c>
      <c r="C41">
        <v>1</v>
      </c>
      <c r="D41">
        <v>54</v>
      </c>
      <c r="E41">
        <v>47</v>
      </c>
      <c r="F41">
        <v>27</v>
      </c>
      <c r="G41">
        <v>31</v>
      </c>
      <c r="H41">
        <v>0</v>
      </c>
      <c r="I41" s="2">
        <f t="shared" si="7"/>
        <v>2997</v>
      </c>
      <c r="J41" s="3">
        <f t="shared" si="9"/>
        <v>0.65853658536585369</v>
      </c>
      <c r="K41" s="3">
        <f t="shared" si="10"/>
        <v>0.57317073170731703</v>
      </c>
      <c r="L41" s="2">
        <f t="shared" si="8"/>
        <v>2878.776633165829</v>
      </c>
      <c r="M41" s="3">
        <f t="shared" si="11"/>
        <v>1.2195121951219513E-2</v>
      </c>
      <c r="N41" s="3">
        <f t="shared" si="12"/>
        <v>1.8518518518518517E-2</v>
      </c>
    </row>
    <row r="42" spans="1:20" x14ac:dyDescent="0.3">
      <c r="A42">
        <v>8</v>
      </c>
      <c r="B42">
        <v>112</v>
      </c>
      <c r="C42">
        <v>0</v>
      </c>
      <c r="D42">
        <v>73</v>
      </c>
      <c r="E42">
        <v>58</v>
      </c>
      <c r="F42">
        <v>35</v>
      </c>
      <c r="G42">
        <v>41</v>
      </c>
      <c r="H42">
        <v>0</v>
      </c>
      <c r="I42" s="2">
        <f t="shared" si="7"/>
        <v>3885</v>
      </c>
      <c r="J42" s="3">
        <f t="shared" si="9"/>
        <v>0.6517857142857143</v>
      </c>
      <c r="K42" s="3">
        <f t="shared" si="10"/>
        <v>0.5178571428571429</v>
      </c>
      <c r="L42" s="2">
        <f t="shared" si="8"/>
        <v>3731.747487437186</v>
      </c>
      <c r="M42" s="3">
        <f t="shared" si="11"/>
        <v>0</v>
      </c>
      <c r="N42" s="3">
        <f t="shared" si="12"/>
        <v>0</v>
      </c>
    </row>
    <row r="43" spans="1:20" x14ac:dyDescent="0.3">
      <c r="A43">
        <v>9</v>
      </c>
      <c r="B43">
        <v>132</v>
      </c>
      <c r="C43">
        <v>1</v>
      </c>
      <c r="D43">
        <v>94</v>
      </c>
      <c r="E43">
        <v>74</v>
      </c>
      <c r="F43">
        <v>53</v>
      </c>
      <c r="G43">
        <v>43</v>
      </c>
      <c r="H43">
        <v>0</v>
      </c>
      <c r="I43" s="2">
        <f t="shared" si="7"/>
        <v>5883</v>
      </c>
      <c r="J43" s="3">
        <f t="shared" si="9"/>
        <v>0.71212121212121215</v>
      </c>
      <c r="K43" s="3">
        <f t="shared" si="10"/>
        <v>0.56060606060606055</v>
      </c>
      <c r="L43" s="2">
        <f t="shared" si="8"/>
        <v>5650.9319095477385</v>
      </c>
      <c r="M43" s="3">
        <f t="shared" si="11"/>
        <v>7.575757575757576E-3</v>
      </c>
      <c r="N43" s="3">
        <f t="shared" si="12"/>
        <v>1.0638297872340425E-2</v>
      </c>
    </row>
    <row r="44" spans="1:20" x14ac:dyDescent="0.3">
      <c r="A44">
        <v>10</v>
      </c>
      <c r="B44">
        <v>122</v>
      </c>
      <c r="C44">
        <v>2</v>
      </c>
      <c r="D44">
        <v>87</v>
      </c>
      <c r="E44">
        <v>73</v>
      </c>
      <c r="F44">
        <v>44</v>
      </c>
      <c r="G44">
        <v>46</v>
      </c>
      <c r="H44">
        <v>0</v>
      </c>
      <c r="I44" s="2">
        <f t="shared" si="7"/>
        <v>4884</v>
      </c>
      <c r="J44" s="3">
        <f t="shared" si="9"/>
        <v>0.71311475409836067</v>
      </c>
      <c r="K44" s="3">
        <f t="shared" si="10"/>
        <v>0.59836065573770492</v>
      </c>
      <c r="L44" s="2">
        <f t="shared" si="8"/>
        <v>4691.339698492462</v>
      </c>
      <c r="M44" s="3">
        <f t="shared" si="11"/>
        <v>1.6393442622950821E-2</v>
      </c>
      <c r="N44" s="3">
        <f t="shared" si="12"/>
        <v>2.2988505747126436E-2</v>
      </c>
    </row>
    <row r="45" spans="1:20" x14ac:dyDescent="0.3">
      <c r="A45">
        <v>11</v>
      </c>
      <c r="B45">
        <v>119</v>
      </c>
      <c r="C45">
        <v>2</v>
      </c>
      <c r="D45">
        <v>79</v>
      </c>
      <c r="E45">
        <v>62</v>
      </c>
      <c r="F45">
        <v>45</v>
      </c>
      <c r="G45">
        <v>44</v>
      </c>
      <c r="H45">
        <v>0</v>
      </c>
      <c r="I45" s="2">
        <f t="shared" si="7"/>
        <v>4995</v>
      </c>
      <c r="J45" s="3">
        <f t="shared" si="9"/>
        <v>0.66386554621848737</v>
      </c>
      <c r="K45" s="3">
        <f t="shared" si="10"/>
        <v>0.52100840336134457</v>
      </c>
      <c r="L45" s="2">
        <f t="shared" si="8"/>
        <v>4797.9610552763816</v>
      </c>
      <c r="M45" s="3">
        <f t="shared" si="11"/>
        <v>1.680672268907563E-2</v>
      </c>
      <c r="N45" s="3">
        <f t="shared" si="12"/>
        <v>2.5316455696202531E-2</v>
      </c>
    </row>
    <row r="46" spans="1:20" x14ac:dyDescent="0.3">
      <c r="A46">
        <v>12</v>
      </c>
      <c r="B46">
        <v>93</v>
      </c>
      <c r="C46">
        <v>0</v>
      </c>
      <c r="D46">
        <v>61</v>
      </c>
      <c r="E46">
        <v>50</v>
      </c>
      <c r="F46">
        <v>32</v>
      </c>
      <c r="G46">
        <v>32</v>
      </c>
      <c r="H46">
        <v>0</v>
      </c>
      <c r="I46" s="2">
        <f t="shared" si="7"/>
        <v>3552</v>
      </c>
      <c r="J46" s="3">
        <f t="shared" si="9"/>
        <v>0.65591397849462363</v>
      </c>
      <c r="K46" s="3">
        <f t="shared" si="10"/>
        <v>0.5376344086021505</v>
      </c>
      <c r="L46" s="2">
        <f t="shared" si="8"/>
        <v>3411.883417085427</v>
      </c>
      <c r="M46" s="3">
        <f t="shared" si="11"/>
        <v>0</v>
      </c>
      <c r="N46" s="3">
        <f t="shared" si="12"/>
        <v>0</v>
      </c>
    </row>
    <row r="47" spans="1:20" x14ac:dyDescent="0.3">
      <c r="A47">
        <v>13</v>
      </c>
      <c r="B47">
        <v>94</v>
      </c>
      <c r="C47">
        <v>1</v>
      </c>
      <c r="D47">
        <v>73</v>
      </c>
      <c r="E47">
        <v>66</v>
      </c>
      <c r="F47">
        <v>34</v>
      </c>
      <c r="G47">
        <v>39</v>
      </c>
      <c r="H47">
        <v>0</v>
      </c>
      <c r="I47" s="2">
        <f t="shared" si="7"/>
        <v>3774</v>
      </c>
      <c r="J47" s="3">
        <f t="shared" si="9"/>
        <v>0.77659574468085102</v>
      </c>
      <c r="K47" s="3">
        <f t="shared" si="10"/>
        <v>0.7021276595744681</v>
      </c>
      <c r="L47" s="2">
        <f t="shared" si="8"/>
        <v>3625.1261306532665</v>
      </c>
      <c r="M47" s="3">
        <f t="shared" si="11"/>
        <v>1.0638297872340425E-2</v>
      </c>
      <c r="N47" s="3">
        <f t="shared" si="12"/>
        <v>1.3698630136986301E-2</v>
      </c>
    </row>
    <row r="48" spans="1:20" x14ac:dyDescent="0.3">
      <c r="A48">
        <v>14</v>
      </c>
      <c r="B48">
        <v>103</v>
      </c>
      <c r="C48">
        <v>0</v>
      </c>
      <c r="D48">
        <v>73</v>
      </c>
      <c r="E48">
        <v>61</v>
      </c>
      <c r="F48">
        <v>40</v>
      </c>
      <c r="G48">
        <v>37</v>
      </c>
      <c r="H48">
        <v>0</v>
      </c>
      <c r="I48" s="2">
        <f t="shared" si="7"/>
        <v>4440</v>
      </c>
      <c r="J48" s="3">
        <f t="shared" si="9"/>
        <v>0.70873786407766992</v>
      </c>
      <c r="K48" s="3">
        <f t="shared" si="10"/>
        <v>0.59223300970873782</v>
      </c>
      <c r="L48" s="2">
        <f t="shared" si="8"/>
        <v>4264.854271356784</v>
      </c>
      <c r="M48" s="3">
        <f t="shared" si="11"/>
        <v>0</v>
      </c>
      <c r="N48" s="3">
        <f t="shared" si="12"/>
        <v>0</v>
      </c>
    </row>
    <row r="49" spans="1:14" x14ac:dyDescent="0.3">
      <c r="A49">
        <v>15</v>
      </c>
      <c r="B49">
        <v>101</v>
      </c>
      <c r="C49">
        <v>0</v>
      </c>
      <c r="D49">
        <v>63</v>
      </c>
      <c r="E49">
        <v>50</v>
      </c>
      <c r="F49">
        <v>32</v>
      </c>
      <c r="G49">
        <v>31</v>
      </c>
      <c r="H49">
        <v>0</v>
      </c>
      <c r="I49" s="2">
        <f t="shared" si="7"/>
        <v>3552</v>
      </c>
      <c r="J49" s="3">
        <f t="shared" si="9"/>
        <v>0.62376237623762376</v>
      </c>
      <c r="K49" s="3">
        <f t="shared" si="10"/>
        <v>0.49504950495049505</v>
      </c>
      <c r="L49" s="2">
        <f t="shared" si="8"/>
        <v>3411.883417085427</v>
      </c>
      <c r="M49" s="3">
        <f t="shared" si="11"/>
        <v>0</v>
      </c>
      <c r="N49" s="3">
        <f t="shared" si="12"/>
        <v>0</v>
      </c>
    </row>
    <row r="50" spans="1:14" x14ac:dyDescent="0.3">
      <c r="A50">
        <v>16</v>
      </c>
      <c r="B50">
        <v>89</v>
      </c>
      <c r="C50">
        <v>1</v>
      </c>
      <c r="D50">
        <v>64</v>
      </c>
      <c r="E50">
        <v>56</v>
      </c>
      <c r="F50">
        <v>29</v>
      </c>
      <c r="G50">
        <v>35</v>
      </c>
      <c r="H50">
        <v>0</v>
      </c>
      <c r="I50" s="2">
        <f t="shared" si="7"/>
        <v>3219</v>
      </c>
      <c r="J50" s="3">
        <f t="shared" si="9"/>
        <v>0.7191011235955056</v>
      </c>
      <c r="K50" s="3">
        <f t="shared" si="10"/>
        <v>0.6292134831460674</v>
      </c>
      <c r="L50" s="2">
        <f t="shared" si="8"/>
        <v>3092.0193467336685</v>
      </c>
      <c r="M50" s="3">
        <f t="shared" si="11"/>
        <v>1.1235955056179775E-2</v>
      </c>
      <c r="N50" s="3">
        <f t="shared" si="12"/>
        <v>1.5625E-2</v>
      </c>
    </row>
    <row r="51" spans="1:14" x14ac:dyDescent="0.3">
      <c r="A51">
        <v>17</v>
      </c>
      <c r="B51">
        <v>89</v>
      </c>
      <c r="C51">
        <v>0</v>
      </c>
      <c r="D51">
        <v>65</v>
      </c>
      <c r="E51">
        <v>57</v>
      </c>
      <c r="F51">
        <v>42</v>
      </c>
      <c r="G51">
        <v>24</v>
      </c>
      <c r="H51">
        <v>0</v>
      </c>
      <c r="I51" s="2">
        <f t="shared" si="7"/>
        <v>4662</v>
      </c>
      <c r="J51" s="3">
        <f t="shared" si="9"/>
        <v>0.7303370786516854</v>
      </c>
      <c r="K51" s="3">
        <f t="shared" si="10"/>
        <v>0.6404494382022472</v>
      </c>
      <c r="L51" s="2">
        <f t="shared" si="8"/>
        <v>4478.096984924623</v>
      </c>
      <c r="M51" s="3">
        <f t="shared" si="11"/>
        <v>0</v>
      </c>
      <c r="N51" s="3">
        <f t="shared" si="12"/>
        <v>0</v>
      </c>
    </row>
    <row r="52" spans="1:14" x14ac:dyDescent="0.3">
      <c r="A52">
        <v>18</v>
      </c>
      <c r="B52">
        <v>106</v>
      </c>
      <c r="C52">
        <v>1</v>
      </c>
      <c r="D52">
        <v>75</v>
      </c>
      <c r="E52">
        <v>67</v>
      </c>
      <c r="F52">
        <v>50</v>
      </c>
      <c r="G52">
        <v>29</v>
      </c>
      <c r="H52">
        <v>0</v>
      </c>
      <c r="I52" s="2">
        <f t="shared" si="7"/>
        <v>5550</v>
      </c>
      <c r="J52" s="3">
        <f t="shared" si="9"/>
        <v>0.70754716981132071</v>
      </c>
      <c r="K52" s="3">
        <f t="shared" si="10"/>
        <v>0.63207547169811318</v>
      </c>
      <c r="L52" s="2">
        <f t="shared" si="8"/>
        <v>5331.06783919598</v>
      </c>
      <c r="M52" s="3">
        <f t="shared" si="11"/>
        <v>9.433962264150943E-3</v>
      </c>
      <c r="N52" s="3">
        <f t="shared" si="12"/>
        <v>1.3333333333333334E-2</v>
      </c>
    </row>
    <row r="53" spans="1:14" x14ac:dyDescent="0.3">
      <c r="A53">
        <v>19</v>
      </c>
      <c r="B53">
        <v>66</v>
      </c>
      <c r="C53">
        <v>0</v>
      </c>
      <c r="D53">
        <v>48</v>
      </c>
      <c r="E53">
        <v>45</v>
      </c>
      <c r="F53">
        <v>26</v>
      </c>
      <c r="G53">
        <v>22</v>
      </c>
      <c r="H53">
        <v>0</v>
      </c>
      <c r="I53" s="2">
        <f t="shared" si="7"/>
        <v>2886</v>
      </c>
      <c r="J53" s="3">
        <f t="shared" si="9"/>
        <v>0.72727272727272729</v>
      </c>
      <c r="K53" s="3">
        <f t="shared" si="10"/>
        <v>0.68181818181818177</v>
      </c>
      <c r="L53" s="2">
        <f t="shared" si="8"/>
        <v>2772.1552763819095</v>
      </c>
      <c r="M53" s="3">
        <f t="shared" si="11"/>
        <v>0</v>
      </c>
      <c r="N53" s="3">
        <f t="shared" si="12"/>
        <v>0</v>
      </c>
    </row>
    <row r="54" spans="1:14" x14ac:dyDescent="0.3">
      <c r="A54">
        <v>20</v>
      </c>
      <c r="B54">
        <v>74</v>
      </c>
      <c r="C54">
        <v>0</v>
      </c>
      <c r="D54">
        <v>50</v>
      </c>
      <c r="E54">
        <v>48</v>
      </c>
      <c r="F54">
        <v>26</v>
      </c>
      <c r="G54">
        <v>28</v>
      </c>
      <c r="H54">
        <v>0</v>
      </c>
      <c r="I54" s="2">
        <f t="shared" si="7"/>
        <v>2886</v>
      </c>
      <c r="J54" s="3">
        <f t="shared" si="9"/>
        <v>0.67567567567567566</v>
      </c>
      <c r="K54" s="3">
        <f t="shared" si="10"/>
        <v>0.64864864864864868</v>
      </c>
      <c r="L54" s="2">
        <f t="shared" si="8"/>
        <v>2772.1552763819095</v>
      </c>
      <c r="M54" s="3">
        <f t="shared" si="11"/>
        <v>0</v>
      </c>
      <c r="N54" s="3">
        <f t="shared" si="12"/>
        <v>0</v>
      </c>
    </row>
    <row r="55" spans="1:14" x14ac:dyDescent="0.3">
      <c r="A55">
        <v>21</v>
      </c>
      <c r="B55">
        <v>74</v>
      </c>
      <c r="C55">
        <v>1</v>
      </c>
      <c r="D55">
        <v>59</v>
      </c>
      <c r="E55">
        <v>54</v>
      </c>
      <c r="F55">
        <v>35</v>
      </c>
      <c r="G55">
        <v>24</v>
      </c>
      <c r="H55">
        <v>1</v>
      </c>
      <c r="I55" s="2">
        <f t="shared" si="7"/>
        <v>3885</v>
      </c>
      <c r="J55" s="3">
        <f t="shared" si="9"/>
        <v>0.79729729729729726</v>
      </c>
      <c r="K55" s="3">
        <f t="shared" si="10"/>
        <v>0.72972972972972971</v>
      </c>
      <c r="L55" s="2">
        <f t="shared" si="8"/>
        <v>3731.747487437186</v>
      </c>
      <c r="M55" s="3">
        <f t="shared" si="11"/>
        <v>1.3513513513513514E-2</v>
      </c>
      <c r="N55" s="3">
        <f t="shared" si="12"/>
        <v>1.6949152542372881E-2</v>
      </c>
    </row>
    <row r="56" spans="1:14" x14ac:dyDescent="0.3">
      <c r="A56">
        <v>22</v>
      </c>
      <c r="B56">
        <v>83</v>
      </c>
      <c r="C56">
        <v>1</v>
      </c>
      <c r="D56">
        <v>53</v>
      </c>
      <c r="E56">
        <v>49</v>
      </c>
      <c r="F56">
        <v>36</v>
      </c>
      <c r="G56">
        <v>24</v>
      </c>
      <c r="H56">
        <v>0</v>
      </c>
      <c r="I56" s="2">
        <f t="shared" si="7"/>
        <v>3996</v>
      </c>
      <c r="J56" s="3">
        <f t="shared" si="9"/>
        <v>0.63855421686746983</v>
      </c>
      <c r="K56" s="3">
        <f t="shared" si="10"/>
        <v>0.59036144578313254</v>
      </c>
      <c r="L56" s="2">
        <f t="shared" si="8"/>
        <v>3838.3688442211055</v>
      </c>
      <c r="M56" s="3">
        <f t="shared" si="11"/>
        <v>1.2048192771084338E-2</v>
      </c>
      <c r="N56" s="3">
        <f t="shared" si="12"/>
        <v>1.8867924528301886E-2</v>
      </c>
    </row>
    <row r="57" spans="1:14" x14ac:dyDescent="0.3">
      <c r="A57">
        <v>23</v>
      </c>
      <c r="B57">
        <v>89</v>
      </c>
      <c r="C57">
        <v>0</v>
      </c>
      <c r="D57">
        <v>62</v>
      </c>
      <c r="E57">
        <v>59</v>
      </c>
      <c r="F57">
        <v>35</v>
      </c>
      <c r="G57">
        <v>31</v>
      </c>
      <c r="H57">
        <v>0</v>
      </c>
      <c r="I57" s="2">
        <f t="shared" si="7"/>
        <v>3885</v>
      </c>
      <c r="J57" s="3">
        <f t="shared" si="9"/>
        <v>0.6966292134831461</v>
      </c>
      <c r="K57" s="3">
        <f t="shared" si="10"/>
        <v>0.6629213483146067</v>
      </c>
      <c r="L57" s="2">
        <f t="shared" si="8"/>
        <v>3731.747487437186</v>
      </c>
      <c r="M57" s="3">
        <f>C57/B57</f>
        <v>0</v>
      </c>
      <c r="N57" s="3">
        <f t="shared" si="12"/>
        <v>0</v>
      </c>
    </row>
    <row r="58" spans="1:14" x14ac:dyDescent="0.3">
      <c r="A58" s="1" t="s">
        <v>47</v>
      </c>
      <c r="B58" s="1">
        <v>2100</v>
      </c>
      <c r="C58" s="1">
        <v>15</v>
      </c>
      <c r="D58" s="1">
        <v>1465</v>
      </c>
      <c r="E58" s="1">
        <v>1282</v>
      </c>
      <c r="F58" s="1">
        <v>819</v>
      </c>
      <c r="G58" s="1">
        <v>747</v>
      </c>
      <c r="H58" s="1">
        <v>1</v>
      </c>
      <c r="I58" s="9">
        <f t="shared" si="7"/>
        <v>90909</v>
      </c>
      <c r="J58" s="10">
        <f t="shared" si="9"/>
        <v>0.69761904761904758</v>
      </c>
      <c r="K58" s="10">
        <f t="shared" si="10"/>
        <v>0.61047619047619051</v>
      </c>
      <c r="L58" s="9">
        <f t="shared" si="8"/>
        <v>87322.891206030152</v>
      </c>
      <c r="M58" s="10">
        <f t="shared" si="11"/>
        <v>7.1428571428571426E-3</v>
      </c>
      <c r="N58" s="10">
        <f t="shared" si="12"/>
        <v>1.0238907849829351E-2</v>
      </c>
    </row>
  </sheetData>
  <mergeCells count="4">
    <mergeCell ref="A1:N1"/>
    <mergeCell ref="A2:N2"/>
    <mergeCell ref="A31:N31"/>
    <mergeCell ref="A32:N3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A0C5E-24F8-4B53-BC9C-5E3595AA7E0E}">
  <sheetPr>
    <tabColor theme="4"/>
  </sheetPr>
  <dimension ref="A1:T58"/>
  <sheetViews>
    <sheetView topLeftCell="I1" workbookViewId="0">
      <selection activeCell="A32" sqref="A32"/>
    </sheetView>
  </sheetViews>
  <sheetFormatPr defaultRowHeight="14" x14ac:dyDescent="0.3"/>
  <cols>
    <col min="8" max="8" width="13.08203125" customWidth="1"/>
    <col min="9" max="9" width="19.25" customWidth="1"/>
    <col min="11" max="11" width="11.5" customWidth="1"/>
    <col min="12" max="12" width="14.5" customWidth="1"/>
    <col min="13" max="13" width="15.5" customWidth="1"/>
    <col min="16" max="16" width="24.33203125" bestFit="1" customWidth="1"/>
    <col min="17" max="17" width="33.5" customWidth="1"/>
    <col min="18" max="18" width="11.58203125" customWidth="1"/>
    <col min="20" max="20" width="11.58203125" customWidth="1"/>
  </cols>
  <sheetData>
    <row r="1" spans="1:20" ht="32.5" x14ac:dyDescent="0.65">
      <c r="A1" s="42" t="s">
        <v>50</v>
      </c>
      <c r="B1" s="42"/>
      <c r="C1" s="42"/>
      <c r="D1" s="42"/>
      <c r="E1" s="42"/>
      <c r="F1" s="42"/>
      <c r="G1" s="42"/>
      <c r="H1" s="42"/>
      <c r="I1" s="42"/>
      <c r="J1" s="42"/>
      <c r="K1" s="42"/>
      <c r="L1" s="42"/>
      <c r="M1" s="42"/>
      <c r="N1" s="42"/>
    </row>
    <row r="2" spans="1:20" x14ac:dyDescent="0.3">
      <c r="A2" s="43" t="s">
        <v>44</v>
      </c>
      <c r="B2" s="43"/>
      <c r="C2" s="43"/>
      <c r="D2" s="43"/>
      <c r="E2" s="43"/>
      <c r="F2" s="43"/>
      <c r="G2" s="43"/>
      <c r="H2" s="43"/>
      <c r="I2" s="43"/>
      <c r="J2" s="43"/>
      <c r="K2" s="43"/>
      <c r="L2" s="43"/>
      <c r="M2" s="43"/>
      <c r="N2" s="43"/>
    </row>
    <row r="3" spans="1:20" s="37" customFormat="1" ht="42" x14ac:dyDescent="0.3">
      <c r="A3" s="35" t="s">
        <v>45</v>
      </c>
      <c r="B3" s="35" t="s">
        <v>4</v>
      </c>
      <c r="C3" s="35" t="s">
        <v>6</v>
      </c>
      <c r="D3" s="36" t="s">
        <v>8</v>
      </c>
      <c r="E3" s="35" t="s">
        <v>10</v>
      </c>
      <c r="F3" s="35" t="s">
        <v>12</v>
      </c>
      <c r="G3" s="35" t="s">
        <v>14</v>
      </c>
      <c r="H3" s="35" t="s">
        <v>16</v>
      </c>
      <c r="I3" s="35" t="s">
        <v>18</v>
      </c>
      <c r="J3" s="35" t="s">
        <v>20</v>
      </c>
      <c r="K3" s="35" t="s">
        <v>22</v>
      </c>
      <c r="L3" s="35" t="s">
        <v>24</v>
      </c>
      <c r="M3" s="35" t="s">
        <v>46</v>
      </c>
      <c r="N3" s="35" t="s">
        <v>28</v>
      </c>
    </row>
    <row r="4" spans="1:20" x14ac:dyDescent="0.3">
      <c r="A4" s="12">
        <v>0</v>
      </c>
      <c r="B4">
        <v>223</v>
      </c>
      <c r="C4">
        <v>1</v>
      </c>
      <c r="D4">
        <v>155</v>
      </c>
      <c r="E4">
        <v>143</v>
      </c>
      <c r="F4">
        <v>76</v>
      </c>
      <c r="G4">
        <v>85</v>
      </c>
      <c r="H4">
        <v>0</v>
      </c>
      <c r="I4" s="2">
        <f>F4*111</f>
        <v>8436</v>
      </c>
      <c r="J4" s="3">
        <f>D4/B4</f>
        <v>0.69506726457399104</v>
      </c>
      <c r="K4" s="3">
        <f>E4/B4</f>
        <v>0.64125560538116588</v>
      </c>
      <c r="L4" s="2">
        <f t="shared" ref="L4:L11" si="0">(1-$R$6)*I4</f>
        <v>7374.3343299809731</v>
      </c>
      <c r="M4" s="3">
        <f>C4/B4</f>
        <v>4.4843049327354259E-3</v>
      </c>
      <c r="N4" s="3">
        <f>C4/D4</f>
        <v>6.4516129032258064E-3</v>
      </c>
    </row>
    <row r="5" spans="1:20" x14ac:dyDescent="0.3">
      <c r="A5" s="12">
        <v>1</v>
      </c>
      <c r="B5">
        <v>204</v>
      </c>
      <c r="C5">
        <v>2</v>
      </c>
      <c r="D5">
        <v>149</v>
      </c>
      <c r="E5">
        <v>141</v>
      </c>
      <c r="F5">
        <v>56</v>
      </c>
      <c r="G5">
        <v>100</v>
      </c>
      <c r="H5">
        <v>0</v>
      </c>
      <c r="I5" s="2">
        <f t="shared" ref="I5:I27" si="1">F5*111</f>
        <v>6216</v>
      </c>
      <c r="J5" s="3">
        <f t="shared" ref="J5:J28" si="2">D5/B5</f>
        <v>0.73039215686274506</v>
      </c>
      <c r="K5" s="3">
        <f t="shared" ref="K5:K28" si="3">E5/B5</f>
        <v>0.69117647058823528</v>
      </c>
      <c r="L5" s="2">
        <f t="shared" si="0"/>
        <v>5433.7200326175589</v>
      </c>
      <c r="M5" s="3">
        <f t="shared" ref="M5:M28" si="4">C5/B5</f>
        <v>9.8039215686274508E-3</v>
      </c>
      <c r="N5" s="3">
        <f t="shared" ref="N5:N28" si="5">C5/D5</f>
        <v>1.3422818791946308E-2</v>
      </c>
      <c r="Q5" s="19"/>
      <c r="R5" s="19" t="s">
        <v>35</v>
      </c>
      <c r="S5" s="20" t="s">
        <v>36</v>
      </c>
      <c r="T5" s="19" t="s">
        <v>37</v>
      </c>
    </row>
    <row r="6" spans="1:20" x14ac:dyDescent="0.3">
      <c r="A6" s="12">
        <v>2</v>
      </c>
      <c r="B6">
        <v>209</v>
      </c>
      <c r="C6">
        <v>1</v>
      </c>
      <c r="D6">
        <v>158</v>
      </c>
      <c r="E6">
        <v>151</v>
      </c>
      <c r="F6">
        <v>60</v>
      </c>
      <c r="G6">
        <v>106</v>
      </c>
      <c r="H6">
        <v>0</v>
      </c>
      <c r="I6" s="2">
        <f t="shared" si="1"/>
        <v>6660</v>
      </c>
      <c r="J6" s="3">
        <f t="shared" si="2"/>
        <v>0.75598086124401909</v>
      </c>
      <c r="K6" s="3">
        <f t="shared" si="3"/>
        <v>0.72248803827751196</v>
      </c>
      <c r="L6" s="2">
        <f t="shared" si="0"/>
        <v>5821.8428920902425</v>
      </c>
      <c r="M6" s="3">
        <f t="shared" si="4"/>
        <v>4.7846889952153108E-3</v>
      </c>
      <c r="N6" s="3">
        <f t="shared" si="5"/>
        <v>6.3291139240506328E-3</v>
      </c>
      <c r="Q6" s="19" t="s">
        <v>20</v>
      </c>
      <c r="R6" s="21">
        <f>SUM(D$12:D$21)/SUM(B$12:B$21)</f>
        <v>0.12584941560206578</v>
      </c>
      <c r="S6" s="21">
        <f>SUM(D$4:D$27)/SUM(B$4:B$27)</f>
        <v>0.39889277389277389</v>
      </c>
      <c r="T6" s="21">
        <f>(SUM(D$4:D$11)+SUM(D22:D27))/(SUM(B$4:B$11)+SUM(B22:B27))</f>
        <v>0.7142857142857143</v>
      </c>
    </row>
    <row r="7" spans="1:20" x14ac:dyDescent="0.3">
      <c r="A7" s="12">
        <v>3</v>
      </c>
      <c r="B7">
        <v>188</v>
      </c>
      <c r="C7">
        <v>3</v>
      </c>
      <c r="D7">
        <v>131</v>
      </c>
      <c r="E7">
        <v>127</v>
      </c>
      <c r="F7">
        <v>59</v>
      </c>
      <c r="G7">
        <v>79</v>
      </c>
      <c r="H7">
        <v>0</v>
      </c>
      <c r="I7" s="2">
        <f t="shared" si="1"/>
        <v>6549</v>
      </c>
      <c r="J7" s="3">
        <f t="shared" si="2"/>
        <v>0.69680851063829785</v>
      </c>
      <c r="K7" s="3">
        <f t="shared" si="3"/>
        <v>0.67553191489361697</v>
      </c>
      <c r="L7" s="2">
        <f t="shared" si="0"/>
        <v>5724.8121772220711</v>
      </c>
      <c r="M7" s="3">
        <f t="shared" si="4"/>
        <v>1.5957446808510637E-2</v>
      </c>
      <c r="N7" s="3">
        <f t="shared" si="5"/>
        <v>2.2900763358778626E-2</v>
      </c>
      <c r="Q7" s="19" t="s">
        <v>39</v>
      </c>
      <c r="R7" s="22">
        <f>SUM(C$12:C$21)/SUM(B$12:B$21)</f>
        <v>1.359064963305246E-3</v>
      </c>
      <c r="S7" s="22">
        <f>SUM(C$4:C$27)/SUM(B$4:B$27)</f>
        <v>3.787878787878788E-3</v>
      </c>
      <c r="T7" s="22">
        <f>(SUM(C$4:C$11)+SUM(C$22:C$27))/(SUM(B$4:C$11)+SUM(B$22:B$27))</f>
        <v>6.5686581169846735E-3</v>
      </c>
    </row>
    <row r="8" spans="1:20" x14ac:dyDescent="0.3">
      <c r="A8" s="12">
        <v>4</v>
      </c>
      <c r="B8">
        <v>187</v>
      </c>
      <c r="C8">
        <v>0</v>
      </c>
      <c r="D8">
        <v>137</v>
      </c>
      <c r="E8">
        <v>134</v>
      </c>
      <c r="F8">
        <v>56</v>
      </c>
      <c r="G8">
        <v>89</v>
      </c>
      <c r="H8">
        <v>0</v>
      </c>
      <c r="I8" s="2">
        <f t="shared" si="1"/>
        <v>6216</v>
      </c>
      <c r="J8" s="3">
        <f t="shared" si="2"/>
        <v>0.73262032085561501</v>
      </c>
      <c r="K8" s="3">
        <f t="shared" si="3"/>
        <v>0.71657754010695185</v>
      </c>
      <c r="L8" s="2">
        <f t="shared" si="0"/>
        <v>5433.7200326175589</v>
      </c>
      <c r="M8" s="3">
        <f t="shared" si="4"/>
        <v>0</v>
      </c>
      <c r="N8" s="3">
        <f t="shared" si="5"/>
        <v>0</v>
      </c>
      <c r="Q8" s="19" t="s">
        <v>41</v>
      </c>
      <c r="R8" s="22">
        <f>SUM(C$12:C$21)/SUM(D$12:D$21)</f>
        <v>1.079913606911447E-2</v>
      </c>
      <c r="S8" s="22">
        <f>SUM(C$4:C$27)/SUM(D$4:D$27)</f>
        <v>9.4959824689554422E-3</v>
      </c>
      <c r="T8" s="22">
        <f>(SUM(C$4:C$11)+SUM(C$22:C$27))/(SUM(D$4:D$11)+SUM(D$22:D$27))</f>
        <v>9.2307692307692316E-3</v>
      </c>
    </row>
    <row r="9" spans="1:20" x14ac:dyDescent="0.3">
      <c r="A9" s="12">
        <v>5</v>
      </c>
      <c r="B9">
        <v>172</v>
      </c>
      <c r="C9">
        <v>2</v>
      </c>
      <c r="D9">
        <v>126</v>
      </c>
      <c r="E9">
        <v>121</v>
      </c>
      <c r="F9">
        <v>60</v>
      </c>
      <c r="G9">
        <v>68</v>
      </c>
      <c r="H9">
        <v>0</v>
      </c>
      <c r="I9" s="2">
        <f t="shared" si="1"/>
        <v>6660</v>
      </c>
      <c r="J9" s="3">
        <f t="shared" si="2"/>
        <v>0.73255813953488369</v>
      </c>
      <c r="K9" s="3">
        <f t="shared" si="3"/>
        <v>0.70348837209302328</v>
      </c>
      <c r="L9" s="2">
        <f t="shared" si="0"/>
        <v>5821.8428920902425</v>
      </c>
      <c r="M9" s="3">
        <f t="shared" si="4"/>
        <v>1.1627906976744186E-2</v>
      </c>
      <c r="N9" s="3">
        <f t="shared" si="5"/>
        <v>1.5873015873015872E-2</v>
      </c>
    </row>
    <row r="10" spans="1:20" x14ac:dyDescent="0.3">
      <c r="A10" s="12">
        <v>6</v>
      </c>
      <c r="B10">
        <v>247</v>
      </c>
      <c r="C10">
        <v>1</v>
      </c>
      <c r="D10">
        <v>177</v>
      </c>
      <c r="E10">
        <v>153</v>
      </c>
      <c r="F10">
        <v>69</v>
      </c>
      <c r="G10">
        <v>121</v>
      </c>
      <c r="H10">
        <v>0</v>
      </c>
      <c r="I10" s="2">
        <f t="shared" si="1"/>
        <v>7659</v>
      </c>
      <c r="J10" s="3">
        <f t="shared" si="2"/>
        <v>0.7165991902834008</v>
      </c>
      <c r="K10" s="3">
        <f t="shared" si="3"/>
        <v>0.61943319838056676</v>
      </c>
      <c r="L10" s="2">
        <f t="shared" si="0"/>
        <v>6695.1193259037782</v>
      </c>
      <c r="M10" s="3">
        <f t="shared" si="4"/>
        <v>4.048582995951417E-3</v>
      </c>
      <c r="N10" s="3">
        <f t="shared" si="5"/>
        <v>5.6497175141242938E-3</v>
      </c>
    </row>
    <row r="11" spans="1:20" x14ac:dyDescent="0.3">
      <c r="A11" s="12">
        <v>7</v>
      </c>
      <c r="B11">
        <v>357</v>
      </c>
      <c r="C11">
        <v>2</v>
      </c>
      <c r="D11">
        <v>253</v>
      </c>
      <c r="E11">
        <v>201</v>
      </c>
      <c r="F11">
        <v>105</v>
      </c>
      <c r="G11">
        <v>160</v>
      </c>
      <c r="H11">
        <v>0</v>
      </c>
      <c r="I11" s="2">
        <f t="shared" si="1"/>
        <v>11655</v>
      </c>
      <c r="J11" s="3">
        <f t="shared" si="2"/>
        <v>0.70868347338935578</v>
      </c>
      <c r="K11" s="3">
        <f t="shared" si="3"/>
        <v>0.56302521008403361</v>
      </c>
      <c r="L11" s="2">
        <f t="shared" si="0"/>
        <v>10188.225061157924</v>
      </c>
      <c r="M11" s="3">
        <f t="shared" si="4"/>
        <v>5.6022408963585435E-3</v>
      </c>
      <c r="N11" s="3">
        <f t="shared" si="5"/>
        <v>7.9051383399209481E-3</v>
      </c>
    </row>
    <row r="12" spans="1:20" x14ac:dyDescent="0.3">
      <c r="A12" s="13">
        <v>8</v>
      </c>
      <c r="B12" s="5">
        <v>411</v>
      </c>
      <c r="C12" s="5">
        <v>0</v>
      </c>
      <c r="D12" s="5">
        <v>40</v>
      </c>
      <c r="E12" s="5">
        <v>24</v>
      </c>
      <c r="F12" s="5">
        <v>13</v>
      </c>
      <c r="G12" s="5">
        <v>35</v>
      </c>
      <c r="H12" s="5">
        <v>0</v>
      </c>
      <c r="I12" s="6">
        <f t="shared" si="1"/>
        <v>1443</v>
      </c>
      <c r="J12" s="7">
        <f t="shared" si="2"/>
        <v>9.7323600973236016E-2</v>
      </c>
      <c r="K12" s="7">
        <f t="shared" si="3"/>
        <v>5.8394160583941604E-2</v>
      </c>
      <c r="L12" s="6">
        <f>0</f>
        <v>0</v>
      </c>
      <c r="M12" s="7">
        <f t="shared" si="4"/>
        <v>0</v>
      </c>
      <c r="N12" s="7">
        <f t="shared" si="5"/>
        <v>0</v>
      </c>
    </row>
    <row r="13" spans="1:20" x14ac:dyDescent="0.3">
      <c r="A13" s="13">
        <v>9</v>
      </c>
      <c r="B13" s="5">
        <v>466</v>
      </c>
      <c r="C13" s="5">
        <v>0</v>
      </c>
      <c r="D13" s="5">
        <v>68</v>
      </c>
      <c r="E13" s="5">
        <v>58</v>
      </c>
      <c r="F13" s="5">
        <v>29</v>
      </c>
      <c r="G13" s="5">
        <v>47</v>
      </c>
      <c r="H13" s="5">
        <v>0</v>
      </c>
      <c r="I13" s="6">
        <f t="shared" si="1"/>
        <v>3219</v>
      </c>
      <c r="J13" s="7">
        <f t="shared" si="2"/>
        <v>0.14592274678111589</v>
      </c>
      <c r="K13" s="7">
        <f t="shared" si="3"/>
        <v>0.12446351931330472</v>
      </c>
      <c r="L13" s="6">
        <f>0</f>
        <v>0</v>
      </c>
      <c r="M13" s="7">
        <f t="shared" si="4"/>
        <v>0</v>
      </c>
      <c r="N13" s="7">
        <f t="shared" si="5"/>
        <v>0</v>
      </c>
    </row>
    <row r="14" spans="1:20" x14ac:dyDescent="0.3">
      <c r="A14" s="13">
        <v>10</v>
      </c>
      <c r="B14" s="5">
        <v>435</v>
      </c>
      <c r="C14" s="5">
        <v>2</v>
      </c>
      <c r="D14" s="5">
        <v>51</v>
      </c>
      <c r="E14" s="5">
        <v>33</v>
      </c>
      <c r="F14" s="5">
        <v>32</v>
      </c>
      <c r="G14" s="5">
        <v>33</v>
      </c>
      <c r="H14" s="5">
        <v>0</v>
      </c>
      <c r="I14" s="6">
        <f t="shared" si="1"/>
        <v>3552</v>
      </c>
      <c r="J14" s="7">
        <f t="shared" si="2"/>
        <v>0.11724137931034483</v>
      </c>
      <c r="K14" s="7">
        <f t="shared" si="3"/>
        <v>7.586206896551724E-2</v>
      </c>
      <c r="L14" s="6">
        <f>0</f>
        <v>0</v>
      </c>
      <c r="M14" s="7">
        <f t="shared" si="4"/>
        <v>4.5977011494252873E-3</v>
      </c>
      <c r="N14" s="7">
        <f t="shared" si="5"/>
        <v>3.9215686274509803E-2</v>
      </c>
      <c r="Q14" s="2"/>
    </row>
    <row r="15" spans="1:20" x14ac:dyDescent="0.3">
      <c r="A15" s="13">
        <v>11</v>
      </c>
      <c r="B15" s="5">
        <v>416</v>
      </c>
      <c r="C15" s="5">
        <v>1</v>
      </c>
      <c r="D15" s="5">
        <v>54</v>
      </c>
      <c r="E15" s="5">
        <v>37</v>
      </c>
      <c r="F15" s="5">
        <v>26</v>
      </c>
      <c r="G15" s="5">
        <v>38</v>
      </c>
      <c r="H15" s="5">
        <v>0</v>
      </c>
      <c r="I15" s="6">
        <f t="shared" si="1"/>
        <v>2886</v>
      </c>
      <c r="J15" s="7">
        <f t="shared" si="2"/>
        <v>0.12980769230769232</v>
      </c>
      <c r="K15" s="7">
        <f t="shared" si="3"/>
        <v>8.8942307692307696E-2</v>
      </c>
      <c r="L15" s="6">
        <f>0</f>
        <v>0</v>
      </c>
      <c r="M15" s="7">
        <f t="shared" si="4"/>
        <v>2.403846153846154E-3</v>
      </c>
      <c r="N15" s="7">
        <f t="shared" si="5"/>
        <v>1.8518518518518517E-2</v>
      </c>
    </row>
    <row r="16" spans="1:20" x14ac:dyDescent="0.3">
      <c r="A16" s="13">
        <v>12</v>
      </c>
      <c r="B16" s="5">
        <v>364</v>
      </c>
      <c r="C16" s="5">
        <v>1</v>
      </c>
      <c r="D16" s="5">
        <v>41</v>
      </c>
      <c r="E16" s="5">
        <v>33</v>
      </c>
      <c r="F16" s="5">
        <v>24</v>
      </c>
      <c r="G16" s="5">
        <v>28</v>
      </c>
      <c r="H16" s="5">
        <v>0</v>
      </c>
      <c r="I16" s="6">
        <f t="shared" si="1"/>
        <v>2664</v>
      </c>
      <c r="J16" s="7">
        <f t="shared" si="2"/>
        <v>0.11263736263736264</v>
      </c>
      <c r="K16" s="7">
        <f t="shared" si="3"/>
        <v>9.0659340659340656E-2</v>
      </c>
      <c r="L16" s="6">
        <f>0</f>
        <v>0</v>
      </c>
      <c r="M16" s="7">
        <f t="shared" si="4"/>
        <v>2.7472527472527475E-3</v>
      </c>
      <c r="N16" s="7">
        <f t="shared" si="5"/>
        <v>2.4390243902439025E-2</v>
      </c>
    </row>
    <row r="17" spans="1:17" x14ac:dyDescent="0.3">
      <c r="A17" s="13">
        <v>13</v>
      </c>
      <c r="B17" s="5">
        <v>388</v>
      </c>
      <c r="C17" s="5">
        <v>0</v>
      </c>
      <c r="D17" s="5">
        <v>43</v>
      </c>
      <c r="E17" s="5">
        <v>28</v>
      </c>
      <c r="F17" s="5">
        <v>21</v>
      </c>
      <c r="G17" s="5">
        <v>29</v>
      </c>
      <c r="H17" s="5">
        <v>0</v>
      </c>
      <c r="I17" s="6">
        <f t="shared" si="1"/>
        <v>2331</v>
      </c>
      <c r="J17" s="7">
        <f t="shared" si="2"/>
        <v>0.11082474226804123</v>
      </c>
      <c r="K17" s="7">
        <f t="shared" si="3"/>
        <v>7.2164948453608241E-2</v>
      </c>
      <c r="L17" s="6">
        <f>0</f>
        <v>0</v>
      </c>
      <c r="M17" s="7">
        <f t="shared" si="4"/>
        <v>0</v>
      </c>
      <c r="N17" s="7">
        <f t="shared" si="5"/>
        <v>0</v>
      </c>
    </row>
    <row r="18" spans="1:17" x14ac:dyDescent="0.3">
      <c r="A18" s="13">
        <v>14</v>
      </c>
      <c r="B18" s="5">
        <v>385</v>
      </c>
      <c r="C18" s="5">
        <v>1</v>
      </c>
      <c r="D18" s="5">
        <v>51</v>
      </c>
      <c r="E18" s="5">
        <v>38</v>
      </c>
      <c r="F18" s="5">
        <v>27</v>
      </c>
      <c r="G18" s="5">
        <v>32</v>
      </c>
      <c r="H18" s="5">
        <v>0</v>
      </c>
      <c r="I18" s="6">
        <f t="shared" si="1"/>
        <v>2997</v>
      </c>
      <c r="J18" s="7">
        <f t="shared" si="2"/>
        <v>0.13246753246753246</v>
      </c>
      <c r="K18" s="7">
        <f t="shared" si="3"/>
        <v>9.8701298701298706E-2</v>
      </c>
      <c r="L18" s="6">
        <f>0</f>
        <v>0</v>
      </c>
      <c r="M18" s="7">
        <f t="shared" si="4"/>
        <v>2.5974025974025974E-3</v>
      </c>
      <c r="N18" s="7">
        <f t="shared" si="5"/>
        <v>1.9607843137254902E-2</v>
      </c>
    </row>
    <row r="19" spans="1:17" x14ac:dyDescent="0.3">
      <c r="A19" s="13">
        <v>15</v>
      </c>
      <c r="B19" s="5">
        <v>311</v>
      </c>
      <c r="C19" s="5">
        <v>0</v>
      </c>
      <c r="D19" s="5">
        <v>41</v>
      </c>
      <c r="E19" s="5">
        <v>33</v>
      </c>
      <c r="F19" s="5">
        <v>27</v>
      </c>
      <c r="G19" s="5">
        <v>22</v>
      </c>
      <c r="H19" s="5">
        <v>0</v>
      </c>
      <c r="I19" s="6">
        <f t="shared" si="1"/>
        <v>2997</v>
      </c>
      <c r="J19" s="7">
        <f t="shared" si="2"/>
        <v>0.13183279742765272</v>
      </c>
      <c r="K19" s="7">
        <f t="shared" si="3"/>
        <v>0.10610932475884244</v>
      </c>
      <c r="L19" s="6">
        <f>0</f>
        <v>0</v>
      </c>
      <c r="M19" s="7">
        <f t="shared" si="4"/>
        <v>0</v>
      </c>
      <c r="N19" s="7">
        <f t="shared" si="5"/>
        <v>0</v>
      </c>
      <c r="Q19" s="2"/>
    </row>
    <row r="20" spans="1:17" x14ac:dyDescent="0.3">
      <c r="A20" s="13">
        <v>16</v>
      </c>
      <c r="B20" s="5">
        <v>275</v>
      </c>
      <c r="C20" s="5">
        <v>0</v>
      </c>
      <c r="D20" s="5">
        <v>34</v>
      </c>
      <c r="E20" s="5">
        <v>27</v>
      </c>
      <c r="F20" s="5">
        <v>21</v>
      </c>
      <c r="G20" s="5">
        <v>15</v>
      </c>
      <c r="H20" s="5">
        <v>0</v>
      </c>
      <c r="I20" s="6">
        <f t="shared" si="1"/>
        <v>2331</v>
      </c>
      <c r="J20" s="7">
        <f t="shared" si="2"/>
        <v>0.12363636363636364</v>
      </c>
      <c r="K20" s="7">
        <f t="shared" si="3"/>
        <v>9.8181818181818176E-2</v>
      </c>
      <c r="L20" s="6">
        <f>0</f>
        <v>0</v>
      </c>
      <c r="M20" s="7">
        <f t="shared" si="4"/>
        <v>0</v>
      </c>
      <c r="N20" s="7">
        <f t="shared" si="5"/>
        <v>0</v>
      </c>
    </row>
    <row r="21" spans="1:17" x14ac:dyDescent="0.3">
      <c r="A21" s="13">
        <v>17</v>
      </c>
      <c r="B21" s="5">
        <v>228</v>
      </c>
      <c r="C21" s="5">
        <v>0</v>
      </c>
      <c r="D21" s="5">
        <v>40</v>
      </c>
      <c r="E21" s="5">
        <v>37</v>
      </c>
      <c r="F21" s="5">
        <v>15</v>
      </c>
      <c r="G21" s="5">
        <v>29</v>
      </c>
      <c r="H21" s="5">
        <v>0</v>
      </c>
      <c r="I21" s="6">
        <f t="shared" si="1"/>
        <v>1665</v>
      </c>
      <c r="J21" s="7">
        <f t="shared" si="2"/>
        <v>0.17543859649122806</v>
      </c>
      <c r="K21" s="7">
        <f t="shared" si="3"/>
        <v>0.16228070175438597</v>
      </c>
      <c r="L21" s="6">
        <f>0</f>
        <v>0</v>
      </c>
      <c r="M21" s="7">
        <f t="shared" si="4"/>
        <v>0</v>
      </c>
      <c r="N21" s="7">
        <f t="shared" si="5"/>
        <v>0</v>
      </c>
    </row>
    <row r="22" spans="1:17" x14ac:dyDescent="0.3">
      <c r="A22" s="12">
        <v>18</v>
      </c>
      <c r="B22">
        <v>249</v>
      </c>
      <c r="C22">
        <v>2</v>
      </c>
      <c r="D22">
        <v>175</v>
      </c>
      <c r="E22">
        <v>147</v>
      </c>
      <c r="F22">
        <v>84</v>
      </c>
      <c r="G22">
        <v>102</v>
      </c>
      <c r="H22">
        <v>0</v>
      </c>
      <c r="I22" s="2">
        <f t="shared" si="1"/>
        <v>9324</v>
      </c>
      <c r="J22" s="3">
        <f t="shared" si="2"/>
        <v>0.70281124497991965</v>
      </c>
      <c r="K22" s="3">
        <f t="shared" si="3"/>
        <v>0.59036144578313254</v>
      </c>
      <c r="L22" s="2">
        <f t="shared" ref="L22:L27" si="6">(1-$R$6)*I22</f>
        <v>8150.5800489263393</v>
      </c>
      <c r="M22" s="3">
        <f t="shared" si="4"/>
        <v>8.0321285140562242E-3</v>
      </c>
      <c r="N22" s="3">
        <f t="shared" si="5"/>
        <v>1.1428571428571429E-2</v>
      </c>
    </row>
    <row r="23" spans="1:17" x14ac:dyDescent="0.3">
      <c r="A23" s="12">
        <v>19</v>
      </c>
      <c r="B23">
        <v>221</v>
      </c>
      <c r="C23">
        <v>3</v>
      </c>
      <c r="D23">
        <v>151</v>
      </c>
      <c r="E23">
        <v>131</v>
      </c>
      <c r="F23">
        <v>80</v>
      </c>
      <c r="G23">
        <v>86</v>
      </c>
      <c r="H23">
        <v>0</v>
      </c>
      <c r="I23" s="2">
        <f t="shared" si="1"/>
        <v>8880</v>
      </c>
      <c r="J23" s="3">
        <f t="shared" si="2"/>
        <v>0.68325791855203621</v>
      </c>
      <c r="K23" s="3">
        <f t="shared" si="3"/>
        <v>0.59276018099547512</v>
      </c>
      <c r="L23" s="2">
        <f t="shared" si="6"/>
        <v>7762.4571894536557</v>
      </c>
      <c r="M23" s="3">
        <f t="shared" si="4"/>
        <v>1.3574660633484163E-2</v>
      </c>
      <c r="N23" s="3">
        <f t="shared" si="5"/>
        <v>1.9867549668874173E-2</v>
      </c>
    </row>
    <row r="24" spans="1:17" x14ac:dyDescent="0.3">
      <c r="A24" s="12">
        <v>20</v>
      </c>
      <c r="B24">
        <v>238</v>
      </c>
      <c r="C24">
        <v>2</v>
      </c>
      <c r="D24">
        <v>161</v>
      </c>
      <c r="E24">
        <v>143</v>
      </c>
      <c r="F24">
        <v>73</v>
      </c>
      <c r="G24">
        <v>103</v>
      </c>
      <c r="H24">
        <v>0</v>
      </c>
      <c r="I24" s="2">
        <f t="shared" si="1"/>
        <v>8103</v>
      </c>
      <c r="J24" s="3">
        <f t="shared" si="2"/>
        <v>0.67647058823529416</v>
      </c>
      <c r="K24" s="3">
        <f t="shared" si="3"/>
        <v>0.60084033613445376</v>
      </c>
      <c r="L24" s="2">
        <f t="shared" si="6"/>
        <v>7083.2421853764608</v>
      </c>
      <c r="M24" s="3">
        <f t="shared" si="4"/>
        <v>8.4033613445378148E-3</v>
      </c>
      <c r="N24" s="3">
        <f t="shared" si="5"/>
        <v>1.2422360248447204E-2</v>
      </c>
    </row>
    <row r="25" spans="1:17" x14ac:dyDescent="0.3">
      <c r="A25" s="12">
        <v>21</v>
      </c>
      <c r="B25">
        <v>211</v>
      </c>
      <c r="C25">
        <v>0</v>
      </c>
      <c r="D25">
        <v>156</v>
      </c>
      <c r="E25">
        <v>142</v>
      </c>
      <c r="F25">
        <v>74</v>
      </c>
      <c r="G25">
        <v>90</v>
      </c>
      <c r="H25">
        <v>0</v>
      </c>
      <c r="I25" s="2">
        <f t="shared" si="1"/>
        <v>8214</v>
      </c>
      <c r="J25" s="3">
        <f t="shared" si="2"/>
        <v>0.73933649289099523</v>
      </c>
      <c r="K25" s="3">
        <f t="shared" si="3"/>
        <v>0.67298578199052128</v>
      </c>
      <c r="L25" s="2">
        <f t="shared" si="6"/>
        <v>7180.2729002446322</v>
      </c>
      <c r="M25" s="3">
        <f t="shared" si="4"/>
        <v>0</v>
      </c>
      <c r="N25" s="3">
        <f t="shared" si="5"/>
        <v>0</v>
      </c>
    </row>
    <row r="26" spans="1:17" x14ac:dyDescent="0.3">
      <c r="A26" s="12">
        <v>22</v>
      </c>
      <c r="B26">
        <v>246</v>
      </c>
      <c r="C26">
        <v>0</v>
      </c>
      <c r="D26">
        <v>174</v>
      </c>
      <c r="E26">
        <v>157</v>
      </c>
      <c r="F26">
        <v>85</v>
      </c>
      <c r="G26">
        <v>106</v>
      </c>
      <c r="H26">
        <v>0</v>
      </c>
      <c r="I26" s="2">
        <f t="shared" si="1"/>
        <v>9435</v>
      </c>
      <c r="J26" s="3">
        <f t="shared" si="2"/>
        <v>0.70731707317073167</v>
      </c>
      <c r="K26" s="3">
        <f t="shared" si="3"/>
        <v>0.63821138211382111</v>
      </c>
      <c r="L26" s="2">
        <f t="shared" si="6"/>
        <v>8247.6107637945097</v>
      </c>
      <c r="M26" s="3">
        <f t="shared" si="4"/>
        <v>0</v>
      </c>
      <c r="N26" s="3">
        <f t="shared" si="5"/>
        <v>0</v>
      </c>
    </row>
    <row r="27" spans="1:17" x14ac:dyDescent="0.3">
      <c r="A27" s="12">
        <v>23</v>
      </c>
      <c r="B27">
        <v>233</v>
      </c>
      <c r="C27">
        <v>2</v>
      </c>
      <c r="D27">
        <v>172</v>
      </c>
      <c r="E27">
        <v>165</v>
      </c>
      <c r="F27">
        <v>89</v>
      </c>
      <c r="G27">
        <v>101</v>
      </c>
      <c r="H27">
        <v>0</v>
      </c>
      <c r="I27" s="2">
        <f t="shared" si="1"/>
        <v>9879</v>
      </c>
      <c r="J27" s="3">
        <f t="shared" si="2"/>
        <v>0.7381974248927039</v>
      </c>
      <c r="K27" s="3">
        <f t="shared" si="3"/>
        <v>0.70815450643776823</v>
      </c>
      <c r="L27" s="2">
        <f t="shared" si="6"/>
        <v>8635.7336232671933</v>
      </c>
      <c r="M27" s="3">
        <f t="shared" si="4"/>
        <v>8.5836909871244635E-3</v>
      </c>
      <c r="N27" s="3">
        <f t="shared" si="5"/>
        <v>1.1627906976744186E-2</v>
      </c>
    </row>
    <row r="28" spans="1:17" x14ac:dyDescent="0.3">
      <c r="A28" s="14" t="s">
        <v>47</v>
      </c>
      <c r="B28" s="15">
        <v>6864</v>
      </c>
      <c r="C28" s="15">
        <v>26</v>
      </c>
      <c r="D28" s="15">
        <v>2738</v>
      </c>
      <c r="E28" s="15">
        <v>2404</v>
      </c>
      <c r="F28" s="15">
        <v>1261</v>
      </c>
      <c r="G28" s="15">
        <v>1704</v>
      </c>
      <c r="H28" s="15">
        <v>0</v>
      </c>
      <c r="I28" s="9">
        <f>F28*111</f>
        <v>139971</v>
      </c>
      <c r="J28" s="16">
        <f t="shared" si="2"/>
        <v>0.39889277389277389</v>
      </c>
      <c r="K28" s="16">
        <f t="shared" si="3"/>
        <v>0.35023310023310023</v>
      </c>
      <c r="L28" s="9">
        <f>SUM(L4:L27)</f>
        <v>99553.513454743123</v>
      </c>
      <c r="M28" s="16">
        <f t="shared" si="4"/>
        <v>3.787878787878788E-3</v>
      </c>
      <c r="N28" s="16">
        <f t="shared" si="5"/>
        <v>9.4959824689554422E-3</v>
      </c>
    </row>
    <row r="31" spans="1:17" ht="32.5" x14ac:dyDescent="0.65">
      <c r="A31" s="42" t="s">
        <v>51</v>
      </c>
      <c r="B31" s="42"/>
      <c r="C31" s="42"/>
      <c r="D31" s="42"/>
      <c r="E31" s="42"/>
      <c r="F31" s="42"/>
      <c r="G31" s="42"/>
      <c r="H31" s="42"/>
      <c r="I31" s="42"/>
      <c r="J31" s="42"/>
      <c r="K31" s="42"/>
      <c r="L31" s="42"/>
      <c r="M31" s="42"/>
      <c r="N31" s="42"/>
    </row>
    <row r="32" spans="1:17" x14ac:dyDescent="0.3">
      <c r="A32" s="43" t="s">
        <v>44</v>
      </c>
      <c r="B32" s="43"/>
      <c r="C32" s="43"/>
      <c r="D32" s="43"/>
      <c r="E32" s="43"/>
      <c r="F32" s="43"/>
      <c r="G32" s="43"/>
      <c r="H32" s="43"/>
      <c r="I32" s="43"/>
      <c r="J32" s="43"/>
      <c r="K32" s="43"/>
      <c r="L32" s="43"/>
      <c r="M32" s="43"/>
      <c r="N32" s="43"/>
    </row>
    <row r="33" spans="1:20" s="37" customFormat="1" ht="42" x14ac:dyDescent="0.3">
      <c r="A33" s="35" t="s">
        <v>45</v>
      </c>
      <c r="B33" s="35" t="s">
        <v>4</v>
      </c>
      <c r="C33" s="35" t="s">
        <v>6</v>
      </c>
      <c r="D33" s="36" t="s">
        <v>8</v>
      </c>
      <c r="E33" s="35" t="s">
        <v>10</v>
      </c>
      <c r="F33" s="35" t="s">
        <v>12</v>
      </c>
      <c r="G33" s="35" t="s">
        <v>14</v>
      </c>
      <c r="H33" s="35" t="s">
        <v>16</v>
      </c>
      <c r="I33" s="35" t="s">
        <v>18</v>
      </c>
      <c r="J33" s="35" t="s">
        <v>20</v>
      </c>
      <c r="K33" s="35" t="s">
        <v>22</v>
      </c>
      <c r="L33" s="35" t="s">
        <v>24</v>
      </c>
      <c r="M33" s="35" t="s">
        <v>46</v>
      </c>
      <c r="N33" s="35" t="s">
        <v>28</v>
      </c>
    </row>
    <row r="34" spans="1:20" x14ac:dyDescent="0.3">
      <c r="A34">
        <v>0</v>
      </c>
      <c r="B34">
        <v>119</v>
      </c>
      <c r="C34">
        <v>0</v>
      </c>
      <c r="D34">
        <v>74</v>
      </c>
      <c r="E34">
        <v>68</v>
      </c>
      <c r="F34">
        <v>38</v>
      </c>
      <c r="G34">
        <v>38</v>
      </c>
      <c r="H34">
        <v>0</v>
      </c>
      <c r="I34" s="2">
        <f t="shared" ref="I34:I58" si="7">F34*111</f>
        <v>4218</v>
      </c>
      <c r="J34" s="3">
        <f>D34/B34</f>
        <v>0.62184873949579833</v>
      </c>
      <c r="K34" s="3">
        <f>E34/B34</f>
        <v>0.5714285714285714</v>
      </c>
      <c r="L34" s="2">
        <f t="shared" ref="L34:L58" si="8">(1-$R$6)*I34</f>
        <v>3687.1671649904865</v>
      </c>
      <c r="M34" s="3">
        <f>C34/B34</f>
        <v>0</v>
      </c>
      <c r="N34" s="3">
        <f>C34/D34</f>
        <v>0</v>
      </c>
    </row>
    <row r="35" spans="1:20" x14ac:dyDescent="0.3">
      <c r="A35">
        <v>1</v>
      </c>
      <c r="B35">
        <v>83</v>
      </c>
      <c r="C35">
        <v>1</v>
      </c>
      <c r="D35">
        <v>57</v>
      </c>
      <c r="E35">
        <v>56</v>
      </c>
      <c r="F35">
        <v>30</v>
      </c>
      <c r="G35">
        <v>30</v>
      </c>
      <c r="H35">
        <v>0</v>
      </c>
      <c r="I35" s="2">
        <f t="shared" si="7"/>
        <v>3330</v>
      </c>
      <c r="J35" s="3">
        <f t="shared" ref="J35:J58" si="9">D35/B35</f>
        <v>0.68674698795180722</v>
      </c>
      <c r="K35" s="3">
        <f t="shared" ref="K35:K58" si="10">E35/B35</f>
        <v>0.67469879518072284</v>
      </c>
      <c r="L35" s="2">
        <f t="shared" si="8"/>
        <v>2910.9214460451212</v>
      </c>
      <c r="M35" s="3">
        <f t="shared" ref="M35:M58" si="11">C35/B35</f>
        <v>1.2048192771084338E-2</v>
      </c>
      <c r="N35" s="3">
        <f t="shared" ref="N35:N58" si="12">C35/D35</f>
        <v>1.7543859649122806E-2</v>
      </c>
      <c r="Q35" s="19"/>
      <c r="R35" s="19" t="s">
        <v>35</v>
      </c>
      <c r="S35" s="20" t="s">
        <v>36</v>
      </c>
      <c r="T35" s="19" t="s">
        <v>37</v>
      </c>
    </row>
    <row r="36" spans="1:20" x14ac:dyDescent="0.3">
      <c r="A36">
        <v>2</v>
      </c>
      <c r="B36">
        <v>95</v>
      </c>
      <c r="C36">
        <v>1</v>
      </c>
      <c r="D36">
        <v>66</v>
      </c>
      <c r="E36">
        <v>63</v>
      </c>
      <c r="F36">
        <v>22</v>
      </c>
      <c r="G36">
        <v>46</v>
      </c>
      <c r="H36">
        <v>0</v>
      </c>
      <c r="I36" s="2">
        <f t="shared" si="7"/>
        <v>2442</v>
      </c>
      <c r="J36" s="3">
        <f t="shared" si="9"/>
        <v>0.69473684210526321</v>
      </c>
      <c r="K36" s="3">
        <f t="shared" si="10"/>
        <v>0.66315789473684206</v>
      </c>
      <c r="L36" s="2">
        <f t="shared" si="8"/>
        <v>2134.6757270997555</v>
      </c>
      <c r="M36" s="3">
        <f t="shared" si="11"/>
        <v>1.0526315789473684E-2</v>
      </c>
      <c r="N36" s="3">
        <f t="shared" si="12"/>
        <v>1.5151515151515152E-2</v>
      </c>
      <c r="Q36" s="19" t="s">
        <v>20</v>
      </c>
      <c r="R36" s="21">
        <f>SUM(D$42:D$51)/SUM(B$42:B$51)</f>
        <v>0.665692007797271</v>
      </c>
      <c r="S36" s="21">
        <f>SUM(D$34:D$57)/SUM(B$34:B$57)</f>
        <v>0.67814569536423841</v>
      </c>
      <c r="T36" s="21">
        <f>(SUM(D$34:D$41)+SUM(D52:D57))/(SUM(B$34:B$41)+SUM(B52:B57))</f>
        <v>0.68845843422114605</v>
      </c>
    </row>
    <row r="37" spans="1:20" x14ac:dyDescent="0.3">
      <c r="A37">
        <v>3</v>
      </c>
      <c r="B37">
        <v>67</v>
      </c>
      <c r="C37">
        <v>0</v>
      </c>
      <c r="D37">
        <v>49</v>
      </c>
      <c r="E37">
        <v>46</v>
      </c>
      <c r="F37">
        <v>24</v>
      </c>
      <c r="G37">
        <v>26</v>
      </c>
      <c r="H37">
        <v>0</v>
      </c>
      <c r="I37" s="2">
        <f t="shared" si="7"/>
        <v>2664</v>
      </c>
      <c r="J37" s="3">
        <f t="shared" si="9"/>
        <v>0.73134328358208955</v>
      </c>
      <c r="K37" s="3">
        <f t="shared" si="10"/>
        <v>0.68656716417910446</v>
      </c>
      <c r="L37" s="2">
        <f t="shared" si="8"/>
        <v>2328.7371568360968</v>
      </c>
      <c r="M37" s="3">
        <f t="shared" si="11"/>
        <v>0</v>
      </c>
      <c r="N37" s="3">
        <f t="shared" si="12"/>
        <v>0</v>
      </c>
      <c r="Q37" s="19" t="s">
        <v>26</v>
      </c>
      <c r="R37" s="22">
        <f>SUM(C$42:C$51)/SUM(B$42:B$51)</f>
        <v>5.8479532163742687E-3</v>
      </c>
      <c r="S37" s="22">
        <f>SUM(C$34:C$57)/SUM(B$34:B$57)</f>
        <v>5.739514348785872E-3</v>
      </c>
      <c r="T37" s="22">
        <f>(SUM(C$34:C$41)+SUM(C$52:C$57))/(SUM(B$34:C$41)+SUM(B$52:B$57))</f>
        <v>5.6360708534621577E-3</v>
      </c>
    </row>
    <row r="38" spans="1:20" x14ac:dyDescent="0.3">
      <c r="A38">
        <v>4</v>
      </c>
      <c r="B38">
        <v>81</v>
      </c>
      <c r="C38">
        <v>1</v>
      </c>
      <c r="D38">
        <v>69</v>
      </c>
      <c r="E38">
        <v>68</v>
      </c>
      <c r="F38">
        <v>25</v>
      </c>
      <c r="G38">
        <v>62</v>
      </c>
      <c r="H38">
        <v>0</v>
      </c>
      <c r="I38" s="2">
        <f t="shared" si="7"/>
        <v>2775</v>
      </c>
      <c r="J38" s="3">
        <f t="shared" si="9"/>
        <v>0.85185185185185186</v>
      </c>
      <c r="K38" s="3">
        <f t="shared" si="10"/>
        <v>0.83950617283950613</v>
      </c>
      <c r="L38" s="2">
        <f t="shared" si="8"/>
        <v>2425.7678717042677</v>
      </c>
      <c r="M38" s="3">
        <f t="shared" si="11"/>
        <v>1.2345679012345678E-2</v>
      </c>
      <c r="N38" s="3">
        <f t="shared" si="12"/>
        <v>1.4492753623188406E-2</v>
      </c>
      <c r="Q38" s="19" t="s">
        <v>49</v>
      </c>
      <c r="R38" s="22">
        <f>SUM(C$42:C$51)/SUM(D$42:D$51)</f>
        <v>8.7847730600292828E-3</v>
      </c>
      <c r="S38" s="22">
        <f>SUM(C$34:C$57)/SUM(D$34:D$57)</f>
        <v>8.4635416666666661E-3</v>
      </c>
      <c r="T38" s="22">
        <f>(SUM(C$34:C$41)+SUM(C$52:C$57))/(SUM(D$34:D$41)+SUM(D$52:D$57))</f>
        <v>8.2063305978898014E-3</v>
      </c>
    </row>
    <row r="39" spans="1:20" x14ac:dyDescent="0.3">
      <c r="A39">
        <v>5</v>
      </c>
      <c r="B39">
        <v>72</v>
      </c>
      <c r="C39">
        <v>0</v>
      </c>
      <c r="D39">
        <v>53</v>
      </c>
      <c r="E39">
        <v>51</v>
      </c>
      <c r="F39">
        <v>23</v>
      </c>
      <c r="G39">
        <v>33</v>
      </c>
      <c r="H39">
        <v>0</v>
      </c>
      <c r="I39" s="2">
        <f t="shared" si="7"/>
        <v>2553</v>
      </c>
      <c r="J39" s="3">
        <f t="shared" si="9"/>
        <v>0.73611111111111116</v>
      </c>
      <c r="K39" s="3">
        <f t="shared" si="10"/>
        <v>0.70833333333333337</v>
      </c>
      <c r="L39" s="2">
        <f t="shared" si="8"/>
        <v>2231.7064419679259</v>
      </c>
      <c r="M39" s="3">
        <f t="shared" si="11"/>
        <v>0</v>
      </c>
      <c r="N39" s="3">
        <f t="shared" si="12"/>
        <v>0</v>
      </c>
    </row>
    <row r="40" spans="1:20" x14ac:dyDescent="0.3">
      <c r="A40">
        <v>6</v>
      </c>
      <c r="B40">
        <v>69</v>
      </c>
      <c r="C40">
        <v>0</v>
      </c>
      <c r="D40">
        <v>51</v>
      </c>
      <c r="E40">
        <v>47</v>
      </c>
      <c r="F40">
        <v>18</v>
      </c>
      <c r="G40">
        <v>35</v>
      </c>
      <c r="H40">
        <v>0</v>
      </c>
      <c r="I40" s="2">
        <f t="shared" si="7"/>
        <v>1998</v>
      </c>
      <c r="J40" s="3">
        <f t="shared" si="9"/>
        <v>0.73913043478260865</v>
      </c>
      <c r="K40" s="3">
        <f t="shared" si="10"/>
        <v>0.6811594202898551</v>
      </c>
      <c r="L40" s="2">
        <f t="shared" si="8"/>
        <v>1746.5528676270726</v>
      </c>
      <c r="M40" s="3">
        <f t="shared" si="11"/>
        <v>0</v>
      </c>
      <c r="N40" s="3">
        <f t="shared" si="12"/>
        <v>0</v>
      </c>
    </row>
    <row r="41" spans="1:20" x14ac:dyDescent="0.3">
      <c r="A41">
        <v>7</v>
      </c>
      <c r="B41">
        <v>84</v>
      </c>
      <c r="C41">
        <v>0</v>
      </c>
      <c r="D41">
        <v>54</v>
      </c>
      <c r="E41">
        <v>46</v>
      </c>
      <c r="F41">
        <v>29</v>
      </c>
      <c r="G41">
        <v>28</v>
      </c>
      <c r="H41">
        <v>0</v>
      </c>
      <c r="I41" s="2">
        <f t="shared" si="7"/>
        <v>3219</v>
      </c>
      <c r="J41" s="3">
        <f t="shared" si="9"/>
        <v>0.6428571428571429</v>
      </c>
      <c r="K41" s="3">
        <f t="shared" si="10"/>
        <v>0.54761904761904767</v>
      </c>
      <c r="L41" s="2">
        <f t="shared" si="8"/>
        <v>2813.8907311769503</v>
      </c>
      <c r="M41" s="3">
        <f t="shared" si="11"/>
        <v>0</v>
      </c>
      <c r="N41" s="3">
        <f t="shared" si="12"/>
        <v>0</v>
      </c>
    </row>
    <row r="42" spans="1:20" x14ac:dyDescent="0.3">
      <c r="A42">
        <v>8</v>
      </c>
      <c r="B42">
        <v>94</v>
      </c>
      <c r="C42">
        <v>0</v>
      </c>
      <c r="D42">
        <v>66</v>
      </c>
      <c r="E42">
        <v>59</v>
      </c>
      <c r="F42">
        <v>23</v>
      </c>
      <c r="G42">
        <v>46</v>
      </c>
      <c r="H42">
        <v>0</v>
      </c>
      <c r="I42" s="2">
        <f t="shared" si="7"/>
        <v>2553</v>
      </c>
      <c r="J42" s="3">
        <f t="shared" si="9"/>
        <v>0.7021276595744681</v>
      </c>
      <c r="K42" s="3">
        <f t="shared" si="10"/>
        <v>0.62765957446808507</v>
      </c>
      <c r="L42" s="2">
        <f t="shared" si="8"/>
        <v>2231.7064419679259</v>
      </c>
      <c r="M42" s="3">
        <f t="shared" si="11"/>
        <v>0</v>
      </c>
      <c r="N42" s="3">
        <f t="shared" si="12"/>
        <v>0</v>
      </c>
    </row>
    <row r="43" spans="1:20" x14ac:dyDescent="0.3">
      <c r="A43">
        <v>9</v>
      </c>
      <c r="B43">
        <v>114</v>
      </c>
      <c r="C43">
        <v>0</v>
      </c>
      <c r="D43">
        <v>75</v>
      </c>
      <c r="E43">
        <v>60</v>
      </c>
      <c r="F43">
        <v>38</v>
      </c>
      <c r="G43">
        <v>37</v>
      </c>
      <c r="H43">
        <v>1</v>
      </c>
      <c r="I43" s="2">
        <f t="shared" si="7"/>
        <v>4218</v>
      </c>
      <c r="J43" s="3">
        <f t="shared" si="9"/>
        <v>0.65789473684210531</v>
      </c>
      <c r="K43" s="3">
        <f t="shared" si="10"/>
        <v>0.52631578947368418</v>
      </c>
      <c r="L43" s="2">
        <f t="shared" si="8"/>
        <v>3687.1671649904865</v>
      </c>
      <c r="M43" s="3">
        <f t="shared" si="11"/>
        <v>0</v>
      </c>
      <c r="N43" s="3">
        <f t="shared" si="12"/>
        <v>0</v>
      </c>
    </row>
    <row r="44" spans="1:20" x14ac:dyDescent="0.3">
      <c r="A44">
        <v>10</v>
      </c>
      <c r="B44">
        <v>105</v>
      </c>
      <c r="C44">
        <v>0</v>
      </c>
      <c r="D44">
        <v>65</v>
      </c>
      <c r="E44">
        <v>52</v>
      </c>
      <c r="F44">
        <v>27</v>
      </c>
      <c r="G44">
        <v>43</v>
      </c>
      <c r="H44">
        <v>0</v>
      </c>
      <c r="I44" s="2">
        <f t="shared" si="7"/>
        <v>2997</v>
      </c>
      <c r="J44" s="3">
        <f t="shared" si="9"/>
        <v>0.61904761904761907</v>
      </c>
      <c r="K44" s="3">
        <f t="shared" si="10"/>
        <v>0.49523809523809526</v>
      </c>
      <c r="L44" s="2">
        <f t="shared" si="8"/>
        <v>2619.829301440609</v>
      </c>
      <c r="M44" s="3">
        <f t="shared" si="11"/>
        <v>0</v>
      </c>
      <c r="N44" s="3">
        <f t="shared" si="12"/>
        <v>0</v>
      </c>
    </row>
    <row r="45" spans="1:20" x14ac:dyDescent="0.3">
      <c r="A45">
        <v>11</v>
      </c>
      <c r="B45">
        <v>116</v>
      </c>
      <c r="C45">
        <v>1</v>
      </c>
      <c r="D45">
        <v>77</v>
      </c>
      <c r="E45">
        <v>57</v>
      </c>
      <c r="F45">
        <v>33</v>
      </c>
      <c r="G45">
        <v>46</v>
      </c>
      <c r="H45">
        <v>0</v>
      </c>
      <c r="I45" s="2">
        <f t="shared" si="7"/>
        <v>3663</v>
      </c>
      <c r="J45" s="3">
        <f t="shared" si="9"/>
        <v>0.66379310344827591</v>
      </c>
      <c r="K45" s="3">
        <f t="shared" si="10"/>
        <v>0.49137931034482757</v>
      </c>
      <c r="L45" s="2">
        <f t="shared" si="8"/>
        <v>3202.013590649633</v>
      </c>
      <c r="M45" s="3">
        <f t="shared" si="11"/>
        <v>8.6206896551724137E-3</v>
      </c>
      <c r="N45" s="3">
        <f t="shared" si="12"/>
        <v>1.2987012987012988E-2</v>
      </c>
    </row>
    <row r="46" spans="1:20" x14ac:dyDescent="0.3">
      <c r="A46">
        <v>12</v>
      </c>
      <c r="B46">
        <v>93</v>
      </c>
      <c r="C46">
        <v>0</v>
      </c>
      <c r="D46">
        <v>58</v>
      </c>
      <c r="E46">
        <v>49</v>
      </c>
      <c r="F46">
        <v>35</v>
      </c>
      <c r="G46">
        <v>24</v>
      </c>
      <c r="H46">
        <v>0</v>
      </c>
      <c r="I46" s="2">
        <f t="shared" si="7"/>
        <v>3885</v>
      </c>
      <c r="J46" s="3">
        <f t="shared" si="9"/>
        <v>0.62365591397849462</v>
      </c>
      <c r="K46" s="3">
        <f t="shared" si="10"/>
        <v>0.5268817204301075</v>
      </c>
      <c r="L46" s="2">
        <f t="shared" si="8"/>
        <v>3396.0750203859748</v>
      </c>
      <c r="M46" s="3">
        <f t="shared" si="11"/>
        <v>0</v>
      </c>
      <c r="N46" s="3">
        <f t="shared" si="12"/>
        <v>0</v>
      </c>
    </row>
    <row r="47" spans="1:20" x14ac:dyDescent="0.3">
      <c r="A47">
        <v>13</v>
      </c>
      <c r="B47">
        <v>114</v>
      </c>
      <c r="C47">
        <v>2</v>
      </c>
      <c r="D47">
        <v>78</v>
      </c>
      <c r="E47">
        <v>68</v>
      </c>
      <c r="F47">
        <v>38</v>
      </c>
      <c r="G47">
        <v>47</v>
      </c>
      <c r="H47">
        <v>0</v>
      </c>
      <c r="I47" s="2">
        <f t="shared" si="7"/>
        <v>4218</v>
      </c>
      <c r="J47" s="3">
        <f t="shared" si="9"/>
        <v>0.68421052631578949</v>
      </c>
      <c r="K47" s="3">
        <f t="shared" si="10"/>
        <v>0.59649122807017541</v>
      </c>
      <c r="L47" s="2">
        <f t="shared" si="8"/>
        <v>3687.1671649904865</v>
      </c>
      <c r="M47" s="3">
        <f t="shared" si="11"/>
        <v>1.7543859649122806E-2</v>
      </c>
      <c r="N47" s="3">
        <f t="shared" si="12"/>
        <v>2.564102564102564E-2</v>
      </c>
    </row>
    <row r="48" spans="1:20" x14ac:dyDescent="0.3">
      <c r="A48">
        <v>14</v>
      </c>
      <c r="B48">
        <v>103</v>
      </c>
      <c r="C48">
        <v>2</v>
      </c>
      <c r="D48">
        <v>75</v>
      </c>
      <c r="E48">
        <v>68</v>
      </c>
      <c r="F48">
        <v>37</v>
      </c>
      <c r="G48">
        <v>49</v>
      </c>
      <c r="H48">
        <v>0</v>
      </c>
      <c r="I48" s="2">
        <f t="shared" si="7"/>
        <v>4107</v>
      </c>
      <c r="J48" s="3">
        <f t="shared" si="9"/>
        <v>0.72815533980582525</v>
      </c>
      <c r="K48" s="3">
        <f t="shared" si="10"/>
        <v>0.66019417475728159</v>
      </c>
      <c r="L48" s="2">
        <f t="shared" si="8"/>
        <v>3590.1364501223161</v>
      </c>
      <c r="M48" s="3">
        <f t="shared" si="11"/>
        <v>1.9417475728155338E-2</v>
      </c>
      <c r="N48" s="3">
        <f t="shared" si="12"/>
        <v>2.6666666666666668E-2</v>
      </c>
    </row>
    <row r="49" spans="1:14" x14ac:dyDescent="0.3">
      <c r="A49">
        <v>15</v>
      </c>
      <c r="B49">
        <v>113</v>
      </c>
      <c r="C49">
        <v>0</v>
      </c>
      <c r="D49">
        <v>64</v>
      </c>
      <c r="E49">
        <v>51</v>
      </c>
      <c r="F49">
        <v>36</v>
      </c>
      <c r="G49">
        <v>30</v>
      </c>
      <c r="H49">
        <v>0</v>
      </c>
      <c r="I49" s="2">
        <f t="shared" si="7"/>
        <v>3996</v>
      </c>
      <c r="J49" s="3">
        <f t="shared" si="9"/>
        <v>0.5663716814159292</v>
      </c>
      <c r="K49" s="3">
        <f t="shared" si="10"/>
        <v>0.45132743362831856</v>
      </c>
      <c r="L49" s="2">
        <f t="shared" si="8"/>
        <v>3493.1057352541452</v>
      </c>
      <c r="M49" s="3">
        <f t="shared" si="11"/>
        <v>0</v>
      </c>
      <c r="N49" s="3">
        <f t="shared" si="12"/>
        <v>0</v>
      </c>
    </row>
    <row r="50" spans="1:14" x14ac:dyDescent="0.3">
      <c r="A50">
        <v>16</v>
      </c>
      <c r="B50">
        <v>97</v>
      </c>
      <c r="C50">
        <v>0</v>
      </c>
      <c r="D50">
        <v>73</v>
      </c>
      <c r="E50">
        <v>58</v>
      </c>
      <c r="F50">
        <v>31</v>
      </c>
      <c r="G50">
        <v>51</v>
      </c>
      <c r="H50">
        <v>0</v>
      </c>
      <c r="I50" s="2">
        <f t="shared" si="7"/>
        <v>3441</v>
      </c>
      <c r="J50" s="3">
        <f t="shared" si="9"/>
        <v>0.75257731958762886</v>
      </c>
      <c r="K50" s="3">
        <f t="shared" si="10"/>
        <v>0.59793814432989689</v>
      </c>
      <c r="L50" s="2">
        <f t="shared" si="8"/>
        <v>3007.9521609132917</v>
      </c>
      <c r="M50" s="3">
        <f t="shared" si="11"/>
        <v>0</v>
      </c>
      <c r="N50" s="3">
        <f t="shared" si="12"/>
        <v>0</v>
      </c>
    </row>
    <row r="51" spans="1:14" x14ac:dyDescent="0.3">
      <c r="A51">
        <v>17</v>
      </c>
      <c r="B51">
        <v>77</v>
      </c>
      <c r="C51">
        <v>1</v>
      </c>
      <c r="D51">
        <v>52</v>
      </c>
      <c r="E51">
        <v>44</v>
      </c>
      <c r="F51">
        <v>27</v>
      </c>
      <c r="G51">
        <v>25</v>
      </c>
      <c r="H51">
        <v>1</v>
      </c>
      <c r="I51" s="2">
        <f t="shared" si="7"/>
        <v>2997</v>
      </c>
      <c r="J51" s="3">
        <f t="shared" si="9"/>
        <v>0.67532467532467533</v>
      </c>
      <c r="K51" s="3">
        <f t="shared" si="10"/>
        <v>0.5714285714285714</v>
      </c>
      <c r="L51" s="2">
        <f t="shared" si="8"/>
        <v>2619.829301440609</v>
      </c>
      <c r="M51" s="3">
        <f t="shared" si="11"/>
        <v>1.2987012987012988E-2</v>
      </c>
      <c r="N51" s="3">
        <f t="shared" si="12"/>
        <v>1.9230769230769232E-2</v>
      </c>
    </row>
    <row r="52" spans="1:14" x14ac:dyDescent="0.3">
      <c r="A52">
        <v>18</v>
      </c>
      <c r="B52">
        <v>90</v>
      </c>
      <c r="C52">
        <v>1</v>
      </c>
      <c r="D52">
        <v>55</v>
      </c>
      <c r="E52">
        <v>48</v>
      </c>
      <c r="F52">
        <v>24</v>
      </c>
      <c r="G52">
        <v>32</v>
      </c>
      <c r="H52">
        <v>0</v>
      </c>
      <c r="I52" s="2">
        <f t="shared" si="7"/>
        <v>2664</v>
      </c>
      <c r="J52" s="3">
        <f t="shared" si="9"/>
        <v>0.61111111111111116</v>
      </c>
      <c r="K52" s="3">
        <f t="shared" si="10"/>
        <v>0.53333333333333333</v>
      </c>
      <c r="L52" s="2">
        <f t="shared" si="8"/>
        <v>2328.7371568360968</v>
      </c>
      <c r="M52" s="3">
        <f t="shared" si="11"/>
        <v>1.1111111111111112E-2</v>
      </c>
      <c r="N52" s="3">
        <f t="shared" si="12"/>
        <v>1.8181818181818181E-2</v>
      </c>
    </row>
    <row r="53" spans="1:14" x14ac:dyDescent="0.3">
      <c r="A53">
        <v>19</v>
      </c>
      <c r="B53">
        <v>87</v>
      </c>
      <c r="C53">
        <v>1</v>
      </c>
      <c r="D53">
        <v>63</v>
      </c>
      <c r="E53">
        <v>57</v>
      </c>
      <c r="F53">
        <v>27</v>
      </c>
      <c r="G53">
        <v>49</v>
      </c>
      <c r="H53">
        <v>0</v>
      </c>
      <c r="I53" s="2">
        <f t="shared" si="7"/>
        <v>2997</v>
      </c>
      <c r="J53" s="3">
        <f t="shared" si="9"/>
        <v>0.72413793103448276</v>
      </c>
      <c r="K53" s="3">
        <f t="shared" si="10"/>
        <v>0.65517241379310343</v>
      </c>
      <c r="L53" s="2">
        <f t="shared" si="8"/>
        <v>2619.829301440609</v>
      </c>
      <c r="M53" s="3">
        <f t="shared" si="11"/>
        <v>1.1494252873563218E-2</v>
      </c>
      <c r="N53" s="3">
        <f t="shared" si="12"/>
        <v>1.5873015873015872E-2</v>
      </c>
    </row>
    <row r="54" spans="1:14" x14ac:dyDescent="0.3">
      <c r="A54">
        <v>20</v>
      </c>
      <c r="B54">
        <v>101</v>
      </c>
      <c r="C54">
        <v>1</v>
      </c>
      <c r="D54">
        <v>66</v>
      </c>
      <c r="E54">
        <v>60</v>
      </c>
      <c r="F54">
        <v>29</v>
      </c>
      <c r="G54">
        <v>40</v>
      </c>
      <c r="H54">
        <v>0</v>
      </c>
      <c r="I54" s="2">
        <f t="shared" si="7"/>
        <v>3219</v>
      </c>
      <c r="J54" s="3">
        <f t="shared" si="9"/>
        <v>0.65346534653465349</v>
      </c>
      <c r="K54" s="3">
        <f t="shared" si="10"/>
        <v>0.59405940594059403</v>
      </c>
      <c r="L54" s="2">
        <f t="shared" si="8"/>
        <v>2813.8907311769503</v>
      </c>
      <c r="M54" s="3">
        <f t="shared" si="11"/>
        <v>9.9009900990099011E-3</v>
      </c>
      <c r="N54" s="3">
        <f t="shared" si="12"/>
        <v>1.5151515151515152E-2</v>
      </c>
    </row>
    <row r="55" spans="1:14" x14ac:dyDescent="0.3">
      <c r="A55">
        <v>21</v>
      </c>
      <c r="B55">
        <v>82</v>
      </c>
      <c r="C55">
        <v>1</v>
      </c>
      <c r="D55">
        <v>55</v>
      </c>
      <c r="E55">
        <v>51</v>
      </c>
      <c r="F55">
        <v>30</v>
      </c>
      <c r="G55">
        <v>30</v>
      </c>
      <c r="H55">
        <v>0</v>
      </c>
      <c r="I55" s="2">
        <f t="shared" si="7"/>
        <v>3330</v>
      </c>
      <c r="J55" s="3">
        <f t="shared" si="9"/>
        <v>0.67073170731707321</v>
      </c>
      <c r="K55" s="3">
        <f t="shared" si="10"/>
        <v>0.62195121951219512</v>
      </c>
      <c r="L55" s="2">
        <f t="shared" si="8"/>
        <v>2910.9214460451212</v>
      </c>
      <c r="M55" s="3">
        <f t="shared" si="11"/>
        <v>1.2195121951219513E-2</v>
      </c>
      <c r="N55" s="3">
        <f t="shared" si="12"/>
        <v>1.8181818181818181E-2</v>
      </c>
    </row>
    <row r="56" spans="1:14" x14ac:dyDescent="0.3">
      <c r="A56">
        <v>22</v>
      </c>
      <c r="B56">
        <v>112</v>
      </c>
      <c r="C56">
        <v>0</v>
      </c>
      <c r="D56">
        <v>74</v>
      </c>
      <c r="E56">
        <v>68</v>
      </c>
      <c r="F56">
        <v>28</v>
      </c>
      <c r="G56">
        <v>48</v>
      </c>
      <c r="H56">
        <v>0</v>
      </c>
      <c r="I56" s="2">
        <f t="shared" si="7"/>
        <v>3108</v>
      </c>
      <c r="J56" s="3">
        <f t="shared" si="9"/>
        <v>0.6607142857142857</v>
      </c>
      <c r="K56" s="3">
        <f t="shared" si="10"/>
        <v>0.6071428571428571</v>
      </c>
      <c r="L56" s="2">
        <f t="shared" si="8"/>
        <v>2716.8600163087794</v>
      </c>
      <c r="M56" s="3">
        <f t="shared" si="11"/>
        <v>0</v>
      </c>
      <c r="N56" s="3">
        <f t="shared" si="12"/>
        <v>0</v>
      </c>
    </row>
    <row r="57" spans="1:14" x14ac:dyDescent="0.3">
      <c r="A57">
        <v>23</v>
      </c>
      <c r="B57">
        <v>97</v>
      </c>
      <c r="C57">
        <v>0</v>
      </c>
      <c r="D57">
        <v>67</v>
      </c>
      <c r="E57">
        <v>64</v>
      </c>
      <c r="F57">
        <v>23</v>
      </c>
      <c r="G57">
        <v>52</v>
      </c>
      <c r="H57">
        <v>0</v>
      </c>
      <c r="I57" s="2">
        <f t="shared" si="7"/>
        <v>2553</v>
      </c>
      <c r="J57" s="3">
        <f t="shared" si="9"/>
        <v>0.69072164948453607</v>
      </c>
      <c r="K57" s="3">
        <f t="shared" si="10"/>
        <v>0.65979381443298968</v>
      </c>
      <c r="L57" s="2">
        <f t="shared" si="8"/>
        <v>2231.7064419679259</v>
      </c>
      <c r="M57" s="3">
        <f>C57/B57</f>
        <v>0</v>
      </c>
      <c r="N57" s="3">
        <f t="shared" si="12"/>
        <v>0</v>
      </c>
    </row>
    <row r="58" spans="1:14" x14ac:dyDescent="0.3">
      <c r="A58" t="s">
        <v>47</v>
      </c>
      <c r="B58">
        <v>2265</v>
      </c>
      <c r="C58">
        <v>13</v>
      </c>
      <c r="D58">
        <v>1536</v>
      </c>
      <c r="E58">
        <v>1359</v>
      </c>
      <c r="F58">
        <v>695</v>
      </c>
      <c r="G58">
        <v>947</v>
      </c>
      <c r="H58">
        <v>2</v>
      </c>
      <c r="I58" s="2">
        <f t="shared" si="7"/>
        <v>77145</v>
      </c>
      <c r="J58" s="17">
        <f t="shared" si="9"/>
        <v>0.67814569536423841</v>
      </c>
      <c r="K58" s="17">
        <f t="shared" si="10"/>
        <v>0.6</v>
      </c>
      <c r="L58" s="2">
        <f t="shared" si="8"/>
        <v>67436.346833378644</v>
      </c>
      <c r="M58" s="17">
        <f t="shared" si="11"/>
        <v>5.739514348785872E-3</v>
      </c>
      <c r="N58" s="17">
        <f t="shared" si="12"/>
        <v>8.4635416666666661E-3</v>
      </c>
    </row>
  </sheetData>
  <mergeCells count="4">
    <mergeCell ref="A1:N1"/>
    <mergeCell ref="A2:N2"/>
    <mergeCell ref="A31:N31"/>
    <mergeCell ref="A32:N3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7A275-6FBA-426D-870C-E4239474404F}">
  <sheetPr>
    <tabColor theme="4"/>
  </sheetPr>
  <dimension ref="A1:W58"/>
  <sheetViews>
    <sheetView topLeftCell="F22" workbookViewId="0">
      <selection activeCell="A32" sqref="A32"/>
    </sheetView>
  </sheetViews>
  <sheetFormatPr defaultRowHeight="14" x14ac:dyDescent="0.3"/>
  <cols>
    <col min="1" max="1" width="11.83203125" customWidth="1"/>
    <col min="3" max="3" width="12.5" bestFit="1" customWidth="1"/>
    <col min="4" max="4" width="16.25" customWidth="1"/>
    <col min="5" max="5" width="17.25" customWidth="1"/>
    <col min="6" max="6" width="15.33203125" customWidth="1"/>
    <col min="7" max="7" width="13.25" customWidth="1"/>
    <col min="8" max="8" width="13.08203125" customWidth="1"/>
    <col min="9" max="9" width="19.25" customWidth="1"/>
    <col min="11" max="11" width="12.5" customWidth="1"/>
    <col min="12" max="12" width="14.5" customWidth="1"/>
    <col min="16" max="16" width="25" bestFit="1" customWidth="1"/>
    <col min="17" max="17" width="43.58203125" customWidth="1"/>
    <col min="18" max="18" width="11.58203125" customWidth="1"/>
    <col min="20" max="20" width="11.58203125" customWidth="1"/>
  </cols>
  <sheetData>
    <row r="1" spans="1:23" ht="32.5" x14ac:dyDescent="0.65">
      <c r="A1" s="42" t="s">
        <v>52</v>
      </c>
      <c r="B1" s="42"/>
      <c r="C1" s="42"/>
      <c r="D1" s="42"/>
      <c r="E1" s="42"/>
      <c r="F1" s="42"/>
      <c r="G1" s="42"/>
      <c r="H1" s="42"/>
      <c r="I1" s="42"/>
      <c r="J1" s="42"/>
      <c r="K1" s="42"/>
      <c r="L1" s="42"/>
      <c r="M1" s="42"/>
      <c r="N1" s="42"/>
    </row>
    <row r="2" spans="1:23" x14ac:dyDescent="0.3">
      <c r="A2" s="43" t="s">
        <v>44</v>
      </c>
      <c r="B2" s="43"/>
      <c r="C2" s="43"/>
      <c r="D2" s="43"/>
      <c r="E2" s="43"/>
      <c r="F2" s="43"/>
      <c r="G2" s="43"/>
      <c r="H2" s="43"/>
      <c r="I2" s="43"/>
      <c r="J2" s="43"/>
      <c r="K2" s="43"/>
      <c r="L2" s="43"/>
      <c r="M2" s="43"/>
      <c r="N2" s="43"/>
    </row>
    <row r="3" spans="1:23" s="37" customFormat="1" ht="28" x14ac:dyDescent="0.3">
      <c r="A3" s="35" t="s">
        <v>45</v>
      </c>
      <c r="B3" s="35" t="s">
        <v>4</v>
      </c>
      <c r="C3" s="35" t="s">
        <v>6</v>
      </c>
      <c r="D3" s="36" t="s">
        <v>8</v>
      </c>
      <c r="E3" s="35" t="s">
        <v>10</v>
      </c>
      <c r="F3" s="35" t="s">
        <v>12</v>
      </c>
      <c r="G3" s="35" t="s">
        <v>14</v>
      </c>
      <c r="H3" s="35" t="s">
        <v>16</v>
      </c>
      <c r="I3" s="35" t="s">
        <v>18</v>
      </c>
      <c r="J3" s="35" t="s">
        <v>20</v>
      </c>
      <c r="K3" s="35" t="s">
        <v>22</v>
      </c>
      <c r="L3" s="35" t="s">
        <v>24</v>
      </c>
      <c r="M3" s="35" t="s">
        <v>46</v>
      </c>
      <c r="N3" s="35" t="s">
        <v>28</v>
      </c>
    </row>
    <row r="4" spans="1:23" x14ac:dyDescent="0.3">
      <c r="A4">
        <v>0</v>
      </c>
      <c r="B4">
        <v>461</v>
      </c>
      <c r="C4">
        <v>8</v>
      </c>
      <c r="D4">
        <v>315</v>
      </c>
      <c r="E4">
        <v>279</v>
      </c>
      <c r="F4">
        <v>162</v>
      </c>
      <c r="G4">
        <v>203</v>
      </c>
      <c r="H4">
        <v>2</v>
      </c>
      <c r="I4" s="2">
        <f t="shared" ref="I4:I28" si="0">F4*111</f>
        <v>17982</v>
      </c>
      <c r="J4" s="3">
        <f>D4/B4</f>
        <v>0.68329718004338391</v>
      </c>
      <c r="K4" s="3">
        <f>E4/B4</f>
        <v>0.60520607375271152</v>
      </c>
      <c r="L4" s="2">
        <f t="shared" ref="L4:L28" si="1">(1-$W$6)*I4</f>
        <v>13486.5</v>
      </c>
      <c r="M4" s="3">
        <f>C4/B4</f>
        <v>1.735357917570499E-2</v>
      </c>
      <c r="N4" s="3">
        <f>C4/D4</f>
        <v>2.5396825396825397E-2</v>
      </c>
    </row>
    <row r="5" spans="1:23" x14ac:dyDescent="0.3">
      <c r="A5">
        <v>1</v>
      </c>
      <c r="B5">
        <v>329</v>
      </c>
      <c r="C5">
        <v>8</v>
      </c>
      <c r="D5">
        <v>233</v>
      </c>
      <c r="E5">
        <v>219</v>
      </c>
      <c r="F5">
        <v>120</v>
      </c>
      <c r="G5">
        <v>157</v>
      </c>
      <c r="H5">
        <v>1</v>
      </c>
      <c r="I5" s="2">
        <f t="shared" si="0"/>
        <v>13320</v>
      </c>
      <c r="J5" s="3">
        <f t="shared" ref="J5:J28" si="2">D5/B5</f>
        <v>0.70820668693009114</v>
      </c>
      <c r="K5" s="3">
        <f t="shared" ref="K5:K28" si="3">E5/B5</f>
        <v>0.66565349544072949</v>
      </c>
      <c r="L5" s="2">
        <f t="shared" si="1"/>
        <v>9990</v>
      </c>
      <c r="M5" s="3">
        <f t="shared" ref="M5:M28" si="4">C5/B5</f>
        <v>2.4316109422492401E-2</v>
      </c>
      <c r="N5" s="3">
        <f t="shared" ref="N5:N28" si="5">C5/D5</f>
        <v>3.4334763948497854E-2</v>
      </c>
      <c r="Q5" s="19"/>
      <c r="R5" s="19" t="s">
        <v>35</v>
      </c>
      <c r="S5" s="20" t="s">
        <v>36</v>
      </c>
      <c r="T5" s="19" t="s">
        <v>37</v>
      </c>
      <c r="W5" s="18" t="s">
        <v>53</v>
      </c>
    </row>
    <row r="6" spans="1:23" x14ac:dyDescent="0.3">
      <c r="A6">
        <v>2</v>
      </c>
      <c r="B6">
        <v>358</v>
      </c>
      <c r="C6">
        <v>6</v>
      </c>
      <c r="D6">
        <v>255</v>
      </c>
      <c r="E6">
        <v>237</v>
      </c>
      <c r="F6">
        <v>151</v>
      </c>
      <c r="G6">
        <v>156</v>
      </c>
      <c r="H6">
        <v>0</v>
      </c>
      <c r="I6" s="2">
        <f t="shared" si="0"/>
        <v>16761</v>
      </c>
      <c r="J6" s="3">
        <f t="shared" si="2"/>
        <v>0.71229050279329609</v>
      </c>
      <c r="K6" s="3">
        <f t="shared" si="3"/>
        <v>0.66201117318435754</v>
      </c>
      <c r="L6" s="2">
        <f t="shared" si="1"/>
        <v>12570.75</v>
      </c>
      <c r="M6" s="3">
        <f t="shared" si="4"/>
        <v>1.6759776536312849E-2</v>
      </c>
      <c r="N6" s="3">
        <f t="shared" si="5"/>
        <v>2.3529411764705882E-2</v>
      </c>
      <c r="Q6" s="19" t="s">
        <v>20</v>
      </c>
      <c r="R6" s="21">
        <f>SUM(D$12:D$21)/SUM(B$12:B$21)</f>
        <v>0.67640364188163882</v>
      </c>
      <c r="S6" s="21">
        <f>SUM(D$4:D$27)/SUM(B$4:B$27)</f>
        <v>0.68711967545638941</v>
      </c>
      <c r="T6" s="21">
        <f>(SUM(D$4:D$11)+SUM(D22:D27))/(SUM(B$4:B$11)+SUM(B22:B27))</f>
        <v>0.7028039977790117</v>
      </c>
      <c r="W6" s="18">
        <v>0.25</v>
      </c>
    </row>
    <row r="7" spans="1:23" x14ac:dyDescent="0.3">
      <c r="A7">
        <v>3</v>
      </c>
      <c r="B7">
        <v>320</v>
      </c>
      <c r="C7">
        <v>5</v>
      </c>
      <c r="D7">
        <v>244</v>
      </c>
      <c r="E7">
        <v>230</v>
      </c>
      <c r="F7">
        <v>140</v>
      </c>
      <c r="G7">
        <v>145</v>
      </c>
      <c r="H7">
        <v>0</v>
      </c>
      <c r="I7" s="2">
        <f t="shared" si="0"/>
        <v>15540</v>
      </c>
      <c r="J7" s="3">
        <f t="shared" si="2"/>
        <v>0.76249999999999996</v>
      </c>
      <c r="K7" s="3">
        <f t="shared" si="3"/>
        <v>0.71875</v>
      </c>
      <c r="L7" s="2">
        <f t="shared" si="1"/>
        <v>11655</v>
      </c>
      <c r="M7" s="3">
        <f t="shared" si="4"/>
        <v>1.5625E-2</v>
      </c>
      <c r="N7" s="3">
        <f t="shared" si="5"/>
        <v>2.0491803278688523E-2</v>
      </c>
      <c r="Q7" s="19" t="s">
        <v>54</v>
      </c>
      <c r="R7" s="22">
        <f>SUM(C$12:C$21)/SUM(B$12:B$21)</f>
        <v>1.8588770864946889E-2</v>
      </c>
      <c r="S7" s="22">
        <f>SUM(C$4:C$27)/SUM(B$4:B$27)</f>
        <v>2.1016452558034707E-2</v>
      </c>
      <c r="T7" s="22">
        <f>(SUM(C$4:C$11)+SUM(C$22:C$27))/(SUM(B$4:C$11)+SUM(B$22:B$27))</f>
        <v>2.4403695022749208E-2</v>
      </c>
    </row>
    <row r="8" spans="1:23" x14ac:dyDescent="0.3">
      <c r="A8">
        <v>4</v>
      </c>
      <c r="B8">
        <v>269</v>
      </c>
      <c r="C8">
        <v>7</v>
      </c>
      <c r="D8">
        <v>191</v>
      </c>
      <c r="E8">
        <v>179</v>
      </c>
      <c r="F8">
        <v>107</v>
      </c>
      <c r="G8">
        <v>106</v>
      </c>
      <c r="H8">
        <v>0</v>
      </c>
      <c r="I8" s="2">
        <f t="shared" si="0"/>
        <v>11877</v>
      </c>
      <c r="J8" s="3">
        <f t="shared" si="2"/>
        <v>0.71003717472118955</v>
      </c>
      <c r="K8" s="3">
        <f t="shared" si="3"/>
        <v>0.66542750929368033</v>
      </c>
      <c r="L8" s="2">
        <f t="shared" si="1"/>
        <v>8907.75</v>
      </c>
      <c r="M8" s="3">
        <f t="shared" si="4"/>
        <v>2.6022304832713755E-2</v>
      </c>
      <c r="N8" s="3">
        <f t="shared" si="5"/>
        <v>3.6649214659685861E-2</v>
      </c>
      <c r="Q8" s="19" t="s">
        <v>41</v>
      </c>
      <c r="R8" s="22">
        <f>SUM(C$12:C$21)/SUM(D$12:D$21)</f>
        <v>2.7481772293886708E-2</v>
      </c>
      <c r="S8" s="22">
        <f>SUM(C$4:C$27)/SUM(D$4:D$27)</f>
        <v>3.0586305863058629E-2</v>
      </c>
      <c r="T8" s="22">
        <f>(SUM(C$4:C$11)+SUM(C$22:C$27))/(SUM(D$4:D$11)+SUM(D$22:D$27))</f>
        <v>3.4959510171834879E-2</v>
      </c>
    </row>
    <row r="9" spans="1:23" x14ac:dyDescent="0.3">
      <c r="A9">
        <v>5</v>
      </c>
      <c r="B9">
        <v>314</v>
      </c>
      <c r="C9">
        <v>1</v>
      </c>
      <c r="D9">
        <v>226</v>
      </c>
      <c r="E9">
        <v>207</v>
      </c>
      <c r="F9">
        <v>124</v>
      </c>
      <c r="G9">
        <v>129</v>
      </c>
      <c r="H9">
        <v>0</v>
      </c>
      <c r="I9" s="2">
        <f t="shared" si="0"/>
        <v>13764</v>
      </c>
      <c r="J9" s="3">
        <f t="shared" si="2"/>
        <v>0.71974522292993626</v>
      </c>
      <c r="K9" s="3">
        <f t="shared" si="3"/>
        <v>0.65923566878980888</v>
      </c>
      <c r="L9" s="2">
        <f t="shared" si="1"/>
        <v>10323</v>
      </c>
      <c r="M9" s="3">
        <f t="shared" si="4"/>
        <v>3.1847133757961785E-3</v>
      </c>
      <c r="N9" s="3">
        <f t="shared" si="5"/>
        <v>4.4247787610619468E-3</v>
      </c>
    </row>
    <row r="10" spans="1:23" x14ac:dyDescent="0.3">
      <c r="A10">
        <v>6</v>
      </c>
      <c r="B10">
        <v>387</v>
      </c>
      <c r="C10">
        <v>9</v>
      </c>
      <c r="D10">
        <v>274</v>
      </c>
      <c r="E10">
        <v>232</v>
      </c>
      <c r="F10">
        <v>134</v>
      </c>
      <c r="G10">
        <v>178</v>
      </c>
      <c r="H10">
        <v>1</v>
      </c>
      <c r="I10" s="2">
        <f t="shared" si="0"/>
        <v>14874</v>
      </c>
      <c r="J10" s="3">
        <f t="shared" si="2"/>
        <v>0.70801033591731266</v>
      </c>
      <c r="K10" s="3">
        <f t="shared" si="3"/>
        <v>0.59948320413436695</v>
      </c>
      <c r="L10" s="2">
        <f t="shared" si="1"/>
        <v>11155.5</v>
      </c>
      <c r="M10" s="3">
        <f t="shared" si="4"/>
        <v>2.3255813953488372E-2</v>
      </c>
      <c r="N10" s="3">
        <f t="shared" si="5"/>
        <v>3.2846715328467155E-2</v>
      </c>
    </row>
    <row r="11" spans="1:23" x14ac:dyDescent="0.3">
      <c r="A11">
        <v>7</v>
      </c>
      <c r="B11">
        <v>528</v>
      </c>
      <c r="C11">
        <v>5</v>
      </c>
      <c r="D11">
        <v>340</v>
      </c>
      <c r="E11">
        <v>277</v>
      </c>
      <c r="F11">
        <v>168</v>
      </c>
      <c r="G11">
        <v>213</v>
      </c>
      <c r="H11">
        <v>2</v>
      </c>
      <c r="I11" s="2">
        <f t="shared" si="0"/>
        <v>18648</v>
      </c>
      <c r="J11" s="3">
        <f t="shared" si="2"/>
        <v>0.64393939393939392</v>
      </c>
      <c r="K11" s="3">
        <f t="shared" si="3"/>
        <v>0.52462121212121215</v>
      </c>
      <c r="L11" s="2">
        <f t="shared" si="1"/>
        <v>13986</v>
      </c>
      <c r="M11" s="3">
        <f t="shared" si="4"/>
        <v>9.46969696969697E-3</v>
      </c>
      <c r="N11" s="3">
        <f t="shared" si="5"/>
        <v>1.4705882352941176E-2</v>
      </c>
    </row>
    <row r="12" spans="1:23" x14ac:dyDescent="0.3">
      <c r="A12">
        <v>8</v>
      </c>
      <c r="B12">
        <v>832</v>
      </c>
      <c r="C12">
        <v>14</v>
      </c>
      <c r="D12">
        <v>543</v>
      </c>
      <c r="E12">
        <v>402</v>
      </c>
      <c r="F12">
        <v>302</v>
      </c>
      <c r="G12">
        <v>342</v>
      </c>
      <c r="H12">
        <v>0</v>
      </c>
      <c r="I12" s="2">
        <f t="shared" si="0"/>
        <v>33522</v>
      </c>
      <c r="J12" s="3">
        <f t="shared" si="2"/>
        <v>0.65264423076923073</v>
      </c>
      <c r="K12" s="3">
        <f t="shared" si="3"/>
        <v>0.48317307692307693</v>
      </c>
      <c r="L12" s="2">
        <f t="shared" si="1"/>
        <v>25141.5</v>
      </c>
      <c r="M12" s="3">
        <f t="shared" si="4"/>
        <v>1.6826923076923076E-2</v>
      </c>
      <c r="N12" s="3">
        <f t="shared" si="5"/>
        <v>2.5782688766114181E-2</v>
      </c>
    </row>
    <row r="13" spans="1:23" x14ac:dyDescent="0.3">
      <c r="A13">
        <v>9</v>
      </c>
      <c r="B13">
        <v>1125</v>
      </c>
      <c r="C13">
        <v>10</v>
      </c>
      <c r="D13">
        <v>715</v>
      </c>
      <c r="E13">
        <v>511</v>
      </c>
      <c r="F13">
        <v>352</v>
      </c>
      <c r="G13">
        <v>438</v>
      </c>
      <c r="H13">
        <v>3</v>
      </c>
      <c r="I13" s="2">
        <f t="shared" si="0"/>
        <v>39072</v>
      </c>
      <c r="J13" s="3">
        <f t="shared" si="2"/>
        <v>0.63555555555555554</v>
      </c>
      <c r="K13" s="3">
        <f t="shared" si="3"/>
        <v>0.45422222222222225</v>
      </c>
      <c r="L13" s="2">
        <f t="shared" si="1"/>
        <v>29304</v>
      </c>
      <c r="M13" s="3">
        <f t="shared" si="4"/>
        <v>8.8888888888888889E-3</v>
      </c>
      <c r="N13" s="3">
        <f t="shared" si="5"/>
        <v>1.3986013986013986E-2</v>
      </c>
    </row>
    <row r="14" spans="1:23" x14ac:dyDescent="0.3">
      <c r="A14">
        <v>10</v>
      </c>
      <c r="B14">
        <v>1207</v>
      </c>
      <c r="C14">
        <v>14</v>
      </c>
      <c r="D14">
        <v>796</v>
      </c>
      <c r="E14">
        <v>598</v>
      </c>
      <c r="F14">
        <v>451</v>
      </c>
      <c r="G14">
        <v>448</v>
      </c>
      <c r="H14">
        <v>0</v>
      </c>
      <c r="I14" s="2">
        <f t="shared" si="0"/>
        <v>50061</v>
      </c>
      <c r="J14" s="3">
        <f t="shared" si="2"/>
        <v>0.6594863297431649</v>
      </c>
      <c r="K14" s="3">
        <f t="shared" si="3"/>
        <v>0.49544324772162385</v>
      </c>
      <c r="L14" s="2">
        <f t="shared" si="1"/>
        <v>37545.75</v>
      </c>
      <c r="M14" s="3">
        <f t="shared" si="4"/>
        <v>1.15990057995029E-2</v>
      </c>
      <c r="N14" s="3">
        <f t="shared" si="5"/>
        <v>1.7587939698492462E-2</v>
      </c>
      <c r="Q14" s="2"/>
    </row>
    <row r="15" spans="1:23" x14ac:dyDescent="0.3">
      <c r="A15">
        <v>11</v>
      </c>
      <c r="B15">
        <v>1219</v>
      </c>
      <c r="C15">
        <v>11</v>
      </c>
      <c r="D15">
        <v>828</v>
      </c>
      <c r="E15">
        <v>609</v>
      </c>
      <c r="F15">
        <v>475</v>
      </c>
      <c r="G15">
        <v>466</v>
      </c>
      <c r="H15">
        <v>1</v>
      </c>
      <c r="I15" s="2">
        <f t="shared" si="0"/>
        <v>52725</v>
      </c>
      <c r="J15" s="3">
        <f t="shared" si="2"/>
        <v>0.67924528301886788</v>
      </c>
      <c r="K15" s="3">
        <f t="shared" si="3"/>
        <v>0.4995898277276456</v>
      </c>
      <c r="L15" s="2">
        <f t="shared" si="1"/>
        <v>39543.75</v>
      </c>
      <c r="M15" s="3">
        <f t="shared" si="4"/>
        <v>9.0237899917965554E-3</v>
      </c>
      <c r="N15" s="3">
        <f t="shared" si="5"/>
        <v>1.3285024154589372E-2</v>
      </c>
    </row>
    <row r="16" spans="1:23" x14ac:dyDescent="0.3">
      <c r="A16">
        <v>12</v>
      </c>
      <c r="B16">
        <v>1190</v>
      </c>
      <c r="C16">
        <v>16</v>
      </c>
      <c r="D16">
        <v>811</v>
      </c>
      <c r="E16">
        <v>625</v>
      </c>
      <c r="F16">
        <v>482</v>
      </c>
      <c r="G16">
        <v>462</v>
      </c>
      <c r="H16">
        <v>3</v>
      </c>
      <c r="I16" s="2">
        <f t="shared" si="0"/>
        <v>53502</v>
      </c>
      <c r="J16" s="3">
        <f t="shared" si="2"/>
        <v>0.68151260504201683</v>
      </c>
      <c r="K16" s="3">
        <f t="shared" si="3"/>
        <v>0.52521008403361347</v>
      </c>
      <c r="L16" s="2">
        <f t="shared" si="1"/>
        <v>40126.5</v>
      </c>
      <c r="M16" s="3">
        <f t="shared" si="4"/>
        <v>1.3445378151260505E-2</v>
      </c>
      <c r="N16" s="3">
        <f t="shared" si="5"/>
        <v>1.9728729963008632E-2</v>
      </c>
    </row>
    <row r="17" spans="1:17" x14ac:dyDescent="0.3">
      <c r="A17">
        <v>13</v>
      </c>
      <c r="B17">
        <v>1066</v>
      </c>
      <c r="C17">
        <v>24</v>
      </c>
      <c r="D17">
        <v>734</v>
      </c>
      <c r="E17">
        <v>580</v>
      </c>
      <c r="F17">
        <v>403</v>
      </c>
      <c r="G17">
        <v>409</v>
      </c>
      <c r="H17">
        <v>3</v>
      </c>
      <c r="I17" s="2">
        <f t="shared" si="0"/>
        <v>44733</v>
      </c>
      <c r="J17" s="3">
        <f t="shared" si="2"/>
        <v>0.68855534709193245</v>
      </c>
      <c r="K17" s="3">
        <f t="shared" si="3"/>
        <v>0.54409005628517826</v>
      </c>
      <c r="L17" s="2">
        <f t="shared" si="1"/>
        <v>33549.75</v>
      </c>
      <c r="M17" s="3">
        <f t="shared" si="4"/>
        <v>2.2514071294559099E-2</v>
      </c>
      <c r="N17" s="3">
        <f t="shared" si="5"/>
        <v>3.2697547683923703E-2</v>
      </c>
    </row>
    <row r="18" spans="1:17" x14ac:dyDescent="0.3">
      <c r="A18">
        <v>14</v>
      </c>
      <c r="B18">
        <v>1052</v>
      </c>
      <c r="C18">
        <v>29</v>
      </c>
      <c r="D18">
        <v>694</v>
      </c>
      <c r="E18">
        <v>537</v>
      </c>
      <c r="F18">
        <v>392</v>
      </c>
      <c r="G18">
        <v>401</v>
      </c>
      <c r="H18">
        <v>0</v>
      </c>
      <c r="I18" s="2">
        <f t="shared" si="0"/>
        <v>43512</v>
      </c>
      <c r="J18" s="3">
        <f t="shared" si="2"/>
        <v>0.65969581749049433</v>
      </c>
      <c r="K18" s="3">
        <f t="shared" si="3"/>
        <v>0.51045627376425851</v>
      </c>
      <c r="L18" s="2">
        <f t="shared" si="1"/>
        <v>32634</v>
      </c>
      <c r="M18" s="3">
        <f t="shared" si="4"/>
        <v>2.7566539923954372E-2</v>
      </c>
      <c r="N18" s="3">
        <f t="shared" si="5"/>
        <v>4.1786743515850142E-2</v>
      </c>
    </row>
    <row r="19" spans="1:17" x14ac:dyDescent="0.3">
      <c r="A19">
        <v>15</v>
      </c>
      <c r="B19">
        <v>967</v>
      </c>
      <c r="C19">
        <v>20</v>
      </c>
      <c r="D19">
        <v>652</v>
      </c>
      <c r="E19">
        <v>516</v>
      </c>
      <c r="F19">
        <v>394</v>
      </c>
      <c r="G19">
        <v>383</v>
      </c>
      <c r="H19">
        <v>0</v>
      </c>
      <c r="I19" s="2">
        <f t="shared" si="0"/>
        <v>43734</v>
      </c>
      <c r="J19" s="3">
        <f t="shared" si="2"/>
        <v>0.67425025853154086</v>
      </c>
      <c r="K19" s="3">
        <f t="shared" si="3"/>
        <v>0.53360910031023789</v>
      </c>
      <c r="L19" s="2">
        <f t="shared" si="1"/>
        <v>32800.5</v>
      </c>
      <c r="M19" s="3">
        <f t="shared" si="4"/>
        <v>2.0682523267838676E-2</v>
      </c>
      <c r="N19" s="3">
        <f t="shared" si="5"/>
        <v>3.0674846625766871E-2</v>
      </c>
      <c r="Q19" s="2"/>
    </row>
    <row r="20" spans="1:17" x14ac:dyDescent="0.3">
      <c r="A20">
        <v>16</v>
      </c>
      <c r="B20">
        <v>830</v>
      </c>
      <c r="C20">
        <v>18</v>
      </c>
      <c r="D20">
        <v>569</v>
      </c>
      <c r="E20">
        <v>466</v>
      </c>
      <c r="F20">
        <v>318</v>
      </c>
      <c r="G20">
        <v>334</v>
      </c>
      <c r="H20">
        <v>1</v>
      </c>
      <c r="I20" s="2">
        <f t="shared" si="0"/>
        <v>35298</v>
      </c>
      <c r="J20" s="3">
        <f t="shared" si="2"/>
        <v>0.68554216867469875</v>
      </c>
      <c r="K20" s="3">
        <f t="shared" si="3"/>
        <v>0.56144578313253013</v>
      </c>
      <c r="L20" s="2">
        <f t="shared" si="1"/>
        <v>26473.5</v>
      </c>
      <c r="M20" s="3">
        <f t="shared" si="4"/>
        <v>2.1686746987951807E-2</v>
      </c>
      <c r="N20" s="3">
        <f t="shared" si="5"/>
        <v>3.163444639718805E-2</v>
      </c>
    </row>
    <row r="21" spans="1:17" x14ac:dyDescent="0.3">
      <c r="A21">
        <v>17</v>
      </c>
      <c r="B21">
        <v>1056</v>
      </c>
      <c r="C21">
        <v>40</v>
      </c>
      <c r="D21">
        <v>790</v>
      </c>
      <c r="E21">
        <v>699</v>
      </c>
      <c r="F21">
        <v>435</v>
      </c>
      <c r="G21">
        <v>476</v>
      </c>
      <c r="H21">
        <v>2</v>
      </c>
      <c r="I21" s="2">
        <f t="shared" si="0"/>
        <v>48285</v>
      </c>
      <c r="J21" s="3">
        <f t="shared" si="2"/>
        <v>0.74810606060606055</v>
      </c>
      <c r="K21" s="3">
        <f t="shared" si="3"/>
        <v>0.66193181818181823</v>
      </c>
      <c r="L21" s="2">
        <f t="shared" si="1"/>
        <v>36213.75</v>
      </c>
      <c r="M21" s="3">
        <f t="shared" si="4"/>
        <v>3.787878787878788E-2</v>
      </c>
      <c r="N21" s="3">
        <f t="shared" si="5"/>
        <v>5.0632911392405063E-2</v>
      </c>
    </row>
    <row r="22" spans="1:17" x14ac:dyDescent="0.3">
      <c r="A22">
        <v>18</v>
      </c>
      <c r="B22">
        <v>1026</v>
      </c>
      <c r="C22">
        <v>37</v>
      </c>
      <c r="D22">
        <v>736</v>
      </c>
      <c r="E22">
        <v>646</v>
      </c>
      <c r="F22">
        <v>414</v>
      </c>
      <c r="G22">
        <v>476</v>
      </c>
      <c r="H22">
        <v>2</v>
      </c>
      <c r="I22" s="2">
        <f t="shared" si="0"/>
        <v>45954</v>
      </c>
      <c r="J22" s="3">
        <f t="shared" si="2"/>
        <v>0.71734892787524362</v>
      </c>
      <c r="K22" s="3">
        <f t="shared" si="3"/>
        <v>0.62962962962962965</v>
      </c>
      <c r="L22" s="2">
        <f t="shared" si="1"/>
        <v>34465.5</v>
      </c>
      <c r="M22" s="3">
        <f t="shared" si="4"/>
        <v>3.6062378167641324E-2</v>
      </c>
      <c r="N22" s="3">
        <f t="shared" si="5"/>
        <v>5.0271739130434784E-2</v>
      </c>
    </row>
    <row r="23" spans="1:17" x14ac:dyDescent="0.3">
      <c r="A23">
        <v>19</v>
      </c>
      <c r="B23">
        <v>876</v>
      </c>
      <c r="C23">
        <v>31</v>
      </c>
      <c r="D23">
        <v>638</v>
      </c>
      <c r="E23">
        <v>567</v>
      </c>
      <c r="F23">
        <v>389</v>
      </c>
      <c r="G23">
        <v>394</v>
      </c>
      <c r="H23">
        <v>5</v>
      </c>
      <c r="I23" s="2">
        <f t="shared" si="0"/>
        <v>43179</v>
      </c>
      <c r="J23" s="3">
        <f t="shared" si="2"/>
        <v>0.72831050228310501</v>
      </c>
      <c r="K23" s="3">
        <f t="shared" si="3"/>
        <v>0.64726027397260277</v>
      </c>
      <c r="L23" s="2">
        <f t="shared" si="1"/>
        <v>32384.25</v>
      </c>
      <c r="M23" s="3">
        <f t="shared" si="4"/>
        <v>3.5388127853881277E-2</v>
      </c>
      <c r="N23" s="3">
        <f t="shared" si="5"/>
        <v>4.8589341692789965E-2</v>
      </c>
    </row>
    <row r="24" spans="1:17" x14ac:dyDescent="0.3">
      <c r="A24">
        <v>20</v>
      </c>
      <c r="B24">
        <v>763</v>
      </c>
      <c r="C24">
        <v>21</v>
      </c>
      <c r="D24">
        <v>520</v>
      </c>
      <c r="E24">
        <v>440</v>
      </c>
      <c r="F24">
        <v>307</v>
      </c>
      <c r="G24">
        <v>358</v>
      </c>
      <c r="H24">
        <v>1</v>
      </c>
      <c r="I24" s="2">
        <f t="shared" si="0"/>
        <v>34077</v>
      </c>
      <c r="J24" s="3">
        <f t="shared" si="2"/>
        <v>0.68152031454783746</v>
      </c>
      <c r="K24" s="3">
        <f t="shared" si="3"/>
        <v>0.57667103538663167</v>
      </c>
      <c r="L24" s="2">
        <f t="shared" si="1"/>
        <v>25557.75</v>
      </c>
      <c r="M24" s="3">
        <f t="shared" si="4"/>
        <v>2.7522935779816515E-2</v>
      </c>
      <c r="N24" s="3">
        <f t="shared" si="5"/>
        <v>4.0384615384615387E-2</v>
      </c>
    </row>
    <row r="25" spans="1:17" x14ac:dyDescent="0.3">
      <c r="A25">
        <v>21</v>
      </c>
      <c r="B25">
        <v>574</v>
      </c>
      <c r="C25">
        <v>16</v>
      </c>
      <c r="D25">
        <v>408</v>
      </c>
      <c r="E25">
        <v>369</v>
      </c>
      <c r="F25">
        <v>233</v>
      </c>
      <c r="G25">
        <v>270</v>
      </c>
      <c r="H25">
        <v>0</v>
      </c>
      <c r="I25" s="2">
        <f t="shared" si="0"/>
        <v>25863</v>
      </c>
      <c r="J25" s="3">
        <f t="shared" si="2"/>
        <v>0.71080139372822304</v>
      </c>
      <c r="K25" s="3">
        <f t="shared" si="3"/>
        <v>0.6428571428571429</v>
      </c>
      <c r="L25" s="2">
        <f t="shared" si="1"/>
        <v>19397.25</v>
      </c>
      <c r="M25" s="3">
        <f t="shared" si="4"/>
        <v>2.7874564459930314E-2</v>
      </c>
      <c r="N25" s="3">
        <f t="shared" si="5"/>
        <v>3.9215686274509803E-2</v>
      </c>
    </row>
    <row r="26" spans="1:17" x14ac:dyDescent="0.3">
      <c r="A26">
        <v>22</v>
      </c>
      <c r="B26">
        <v>528</v>
      </c>
      <c r="C26">
        <v>11</v>
      </c>
      <c r="D26">
        <v>356</v>
      </c>
      <c r="E26">
        <v>306</v>
      </c>
      <c r="F26">
        <v>198</v>
      </c>
      <c r="G26">
        <v>230</v>
      </c>
      <c r="H26">
        <v>0</v>
      </c>
      <c r="I26" s="2">
        <f t="shared" si="0"/>
        <v>21978</v>
      </c>
      <c r="J26" s="3">
        <f t="shared" si="2"/>
        <v>0.6742424242424242</v>
      </c>
      <c r="K26" s="3">
        <f t="shared" si="3"/>
        <v>0.57954545454545459</v>
      </c>
      <c r="L26" s="2">
        <f t="shared" si="1"/>
        <v>16483.5</v>
      </c>
      <c r="M26" s="3">
        <f t="shared" si="4"/>
        <v>2.0833333333333332E-2</v>
      </c>
      <c r="N26" s="3">
        <f t="shared" si="5"/>
        <v>3.0898876404494381E-2</v>
      </c>
    </row>
    <row r="27" spans="1:17" x14ac:dyDescent="0.3">
      <c r="A27">
        <v>23</v>
      </c>
      <c r="B27">
        <v>471</v>
      </c>
      <c r="C27">
        <v>12</v>
      </c>
      <c r="D27">
        <v>327</v>
      </c>
      <c r="E27">
        <v>302</v>
      </c>
      <c r="F27">
        <v>179</v>
      </c>
      <c r="G27">
        <v>203</v>
      </c>
      <c r="H27">
        <v>1</v>
      </c>
      <c r="I27" s="2">
        <f t="shared" si="0"/>
        <v>19869</v>
      </c>
      <c r="J27" s="3">
        <f t="shared" si="2"/>
        <v>0.69426751592356684</v>
      </c>
      <c r="K27" s="3">
        <f t="shared" si="3"/>
        <v>0.64118895966029721</v>
      </c>
      <c r="L27" s="2">
        <f t="shared" si="1"/>
        <v>14901.75</v>
      </c>
      <c r="M27" s="3">
        <f t="shared" si="4"/>
        <v>2.5477707006369428E-2</v>
      </c>
      <c r="N27" s="3">
        <f t="shared" si="5"/>
        <v>3.669724770642202E-2</v>
      </c>
    </row>
    <row r="28" spans="1:17" x14ac:dyDescent="0.3">
      <c r="A28" s="1" t="s">
        <v>47</v>
      </c>
      <c r="B28" s="1">
        <v>17748</v>
      </c>
      <c r="C28" s="1">
        <v>373</v>
      </c>
      <c r="D28" s="1">
        <v>12195</v>
      </c>
      <c r="E28" s="1">
        <v>10033</v>
      </c>
      <c r="F28" s="1">
        <v>6830</v>
      </c>
      <c r="G28" s="1">
        <v>7377</v>
      </c>
      <c r="H28" s="1">
        <v>28</v>
      </c>
      <c r="I28" s="9">
        <f t="shared" si="0"/>
        <v>758130</v>
      </c>
      <c r="J28" s="10">
        <f t="shared" si="2"/>
        <v>0.68711967545638941</v>
      </c>
      <c r="K28" s="10">
        <f t="shared" si="3"/>
        <v>0.56530313274735178</v>
      </c>
      <c r="L28" s="9">
        <f t="shared" si="1"/>
        <v>568597.5</v>
      </c>
      <c r="M28" s="10">
        <f t="shared" si="4"/>
        <v>2.1016452558034707E-2</v>
      </c>
      <c r="N28" s="10">
        <f t="shared" si="5"/>
        <v>3.0586305863058629E-2</v>
      </c>
    </row>
    <row r="31" spans="1:17" ht="32.5" x14ac:dyDescent="0.65">
      <c r="A31" s="42" t="s">
        <v>55</v>
      </c>
      <c r="B31" s="42"/>
      <c r="C31" s="42"/>
      <c r="D31" s="42"/>
      <c r="E31" s="42"/>
      <c r="F31" s="42"/>
      <c r="G31" s="42"/>
      <c r="H31" s="42"/>
      <c r="I31" s="42"/>
      <c r="J31" s="42"/>
      <c r="K31" s="42"/>
      <c r="L31" s="42"/>
      <c r="M31" s="42"/>
      <c r="N31" s="42"/>
    </row>
    <row r="32" spans="1:17" x14ac:dyDescent="0.3">
      <c r="A32" s="43" t="s">
        <v>44</v>
      </c>
      <c r="B32" s="43"/>
      <c r="C32" s="43"/>
      <c r="D32" s="43"/>
      <c r="E32" s="43"/>
      <c r="F32" s="43"/>
      <c r="G32" s="43"/>
      <c r="H32" s="43"/>
      <c r="I32" s="43"/>
      <c r="J32" s="43"/>
      <c r="K32" s="43"/>
      <c r="L32" s="43"/>
      <c r="M32" s="43"/>
      <c r="N32" s="43"/>
    </row>
    <row r="33" spans="1:23" s="37" customFormat="1" ht="28" x14ac:dyDescent="0.3">
      <c r="A33" s="35" t="s">
        <v>45</v>
      </c>
      <c r="B33" s="35" t="s">
        <v>4</v>
      </c>
      <c r="C33" s="35" t="s">
        <v>6</v>
      </c>
      <c r="D33" s="36" t="s">
        <v>8</v>
      </c>
      <c r="E33" s="35" t="s">
        <v>10</v>
      </c>
      <c r="F33" s="35" t="s">
        <v>12</v>
      </c>
      <c r="G33" s="35" t="s">
        <v>14</v>
      </c>
      <c r="H33" s="35" t="s">
        <v>16</v>
      </c>
      <c r="I33" s="35" t="s">
        <v>18</v>
      </c>
      <c r="J33" s="35" t="s">
        <v>20</v>
      </c>
      <c r="K33" s="35" t="s">
        <v>22</v>
      </c>
      <c r="L33" s="35" t="s">
        <v>24</v>
      </c>
      <c r="M33" s="35" t="s">
        <v>46</v>
      </c>
      <c r="N33" s="35" t="s">
        <v>28</v>
      </c>
    </row>
    <row r="34" spans="1:23" x14ac:dyDescent="0.3">
      <c r="A34">
        <v>0</v>
      </c>
      <c r="B34">
        <v>163</v>
      </c>
      <c r="C34">
        <v>5</v>
      </c>
      <c r="D34">
        <v>121</v>
      </c>
      <c r="E34">
        <v>110</v>
      </c>
      <c r="F34">
        <v>81</v>
      </c>
      <c r="G34">
        <v>72</v>
      </c>
      <c r="H34">
        <v>0</v>
      </c>
      <c r="I34" s="2">
        <f t="shared" ref="I34:I58" si="6">F34*111</f>
        <v>8991</v>
      </c>
      <c r="J34" s="3">
        <f>D34/B34</f>
        <v>0.74233128834355833</v>
      </c>
      <c r="K34" s="3">
        <f>E34/B34</f>
        <v>0.67484662576687116</v>
      </c>
      <c r="L34" s="2">
        <f t="shared" ref="L34:L58" si="7">(1-$W$36)*I34</f>
        <v>6743.25</v>
      </c>
      <c r="M34" s="3">
        <f>C34/B34</f>
        <v>3.0674846625766871E-2</v>
      </c>
      <c r="N34" s="3">
        <f>C34/D34</f>
        <v>4.1322314049586778E-2</v>
      </c>
    </row>
    <row r="35" spans="1:23" x14ac:dyDescent="0.3">
      <c r="A35">
        <v>1</v>
      </c>
      <c r="B35">
        <v>176</v>
      </c>
      <c r="C35">
        <v>8</v>
      </c>
      <c r="D35">
        <v>121</v>
      </c>
      <c r="E35">
        <v>109</v>
      </c>
      <c r="F35">
        <v>70</v>
      </c>
      <c r="G35">
        <v>74</v>
      </c>
      <c r="H35">
        <v>0</v>
      </c>
      <c r="I35" s="2">
        <f t="shared" si="6"/>
        <v>7770</v>
      </c>
      <c r="J35" s="3">
        <f t="shared" ref="J35:J58" si="8">D35/B35</f>
        <v>0.6875</v>
      </c>
      <c r="K35" s="3">
        <f t="shared" ref="K35:K58" si="9">E35/B35</f>
        <v>0.61931818181818177</v>
      </c>
      <c r="L35" s="2">
        <f t="shared" si="7"/>
        <v>5827.5</v>
      </c>
      <c r="M35" s="3">
        <f t="shared" ref="M35:M58" si="10">C35/B35</f>
        <v>4.5454545454545456E-2</v>
      </c>
      <c r="N35" s="3">
        <f t="shared" ref="N35:N58" si="11">C35/D35</f>
        <v>6.6115702479338845E-2</v>
      </c>
      <c r="Q35" s="19"/>
      <c r="R35" s="19" t="s">
        <v>35</v>
      </c>
      <c r="S35" s="20" t="s">
        <v>36</v>
      </c>
      <c r="T35" s="19" t="s">
        <v>37</v>
      </c>
      <c r="W35" s="18" t="s">
        <v>53</v>
      </c>
    </row>
    <row r="36" spans="1:23" x14ac:dyDescent="0.3">
      <c r="A36">
        <v>2</v>
      </c>
      <c r="B36">
        <v>160</v>
      </c>
      <c r="C36">
        <v>3</v>
      </c>
      <c r="D36">
        <v>113</v>
      </c>
      <c r="E36">
        <v>107</v>
      </c>
      <c r="F36">
        <v>65</v>
      </c>
      <c r="G36">
        <v>78</v>
      </c>
      <c r="H36">
        <v>0</v>
      </c>
      <c r="I36" s="2">
        <f t="shared" si="6"/>
        <v>7215</v>
      </c>
      <c r="J36" s="3">
        <f t="shared" si="8"/>
        <v>0.70625000000000004</v>
      </c>
      <c r="K36" s="3">
        <f t="shared" si="9"/>
        <v>0.66874999999999996</v>
      </c>
      <c r="L36" s="2">
        <f t="shared" si="7"/>
        <v>5411.25</v>
      </c>
      <c r="M36" s="3">
        <f t="shared" si="10"/>
        <v>1.8749999999999999E-2</v>
      </c>
      <c r="N36" s="3">
        <f t="shared" si="11"/>
        <v>2.6548672566371681E-2</v>
      </c>
      <c r="Q36" s="19" t="s">
        <v>20</v>
      </c>
      <c r="R36" s="21">
        <f>SUM(D$42:D$51)/SUM(B$42:B$51)</f>
        <v>0.72812793979303858</v>
      </c>
      <c r="S36" s="21">
        <f>SUM(D$34:D$57)/SUM(B$34:B$57)</f>
        <v>0.7195652173913043</v>
      </c>
      <c r="T36" s="21">
        <f>(SUM(D$34:D$41)+SUM(D52:D57))/(SUM(B$34:B$41)+SUM(B52:B57))</f>
        <v>0.70978144034396273</v>
      </c>
      <c r="W36" s="18">
        <v>0.25</v>
      </c>
    </row>
    <row r="37" spans="1:23" x14ac:dyDescent="0.3">
      <c r="A37">
        <v>3</v>
      </c>
      <c r="B37">
        <v>141</v>
      </c>
      <c r="C37">
        <v>2</v>
      </c>
      <c r="D37">
        <v>95</v>
      </c>
      <c r="E37">
        <v>89</v>
      </c>
      <c r="F37">
        <v>55</v>
      </c>
      <c r="G37">
        <v>56</v>
      </c>
      <c r="H37">
        <v>0</v>
      </c>
      <c r="I37" s="2">
        <f t="shared" si="6"/>
        <v>6105</v>
      </c>
      <c r="J37" s="3">
        <f t="shared" si="8"/>
        <v>0.67375886524822692</v>
      </c>
      <c r="K37" s="3">
        <f t="shared" si="9"/>
        <v>0.63120567375886527</v>
      </c>
      <c r="L37" s="2">
        <f t="shared" si="7"/>
        <v>4578.75</v>
      </c>
      <c r="M37" s="3">
        <f t="shared" si="10"/>
        <v>1.4184397163120567E-2</v>
      </c>
      <c r="N37" s="3">
        <f t="shared" si="11"/>
        <v>2.1052631578947368E-2</v>
      </c>
      <c r="Q37" s="19" t="s">
        <v>26</v>
      </c>
      <c r="R37" s="22">
        <f>SUM(C$42:C$51)/SUM(B$42:B$51)</f>
        <v>2.8222013170272814E-2</v>
      </c>
      <c r="S37" s="22">
        <f>SUM(C$34:C$57)/SUM(B$34:B$57)</f>
        <v>2.7424749163879599E-2</v>
      </c>
      <c r="T37" s="22">
        <f>(SUM(C$34:C$41)+SUM(C$52:C$57))/(SUM(B$34:C$41)+SUM(B$52:B$57))</f>
        <v>2.6231832683445588E-2</v>
      </c>
    </row>
    <row r="38" spans="1:23" x14ac:dyDescent="0.3">
      <c r="A38">
        <v>4</v>
      </c>
      <c r="B38">
        <v>136</v>
      </c>
      <c r="C38">
        <v>2</v>
      </c>
      <c r="D38">
        <v>92</v>
      </c>
      <c r="E38">
        <v>81</v>
      </c>
      <c r="F38">
        <v>53</v>
      </c>
      <c r="G38">
        <v>59</v>
      </c>
      <c r="H38">
        <v>1</v>
      </c>
      <c r="I38" s="2">
        <f t="shared" si="6"/>
        <v>5883</v>
      </c>
      <c r="J38" s="3">
        <f t="shared" si="8"/>
        <v>0.67647058823529416</v>
      </c>
      <c r="K38" s="3">
        <f t="shared" si="9"/>
        <v>0.59558823529411764</v>
      </c>
      <c r="L38" s="2">
        <f t="shared" si="7"/>
        <v>4412.25</v>
      </c>
      <c r="M38" s="3">
        <f t="shared" si="10"/>
        <v>1.4705882352941176E-2</v>
      </c>
      <c r="N38" s="3">
        <f t="shared" si="11"/>
        <v>2.1739130434782608E-2</v>
      </c>
      <c r="Q38" s="19" t="s">
        <v>49</v>
      </c>
      <c r="R38" s="22">
        <f>SUM(C$42:C$51)/SUM(D$42:D$51)</f>
        <v>3.875968992248062E-2</v>
      </c>
      <c r="S38" s="22">
        <f>SUM(C$34:C$57)/SUM(D$34:D$57)</f>
        <v>3.8112944457355337E-2</v>
      </c>
      <c r="T38" s="22">
        <f>(SUM(C$34:C$41)+SUM(C$52:C$57))/(SUM(D$34:D$41)+SUM(D$52:D$57))</f>
        <v>3.7354871277132759E-2</v>
      </c>
    </row>
    <row r="39" spans="1:23" x14ac:dyDescent="0.3">
      <c r="A39">
        <v>5</v>
      </c>
      <c r="B39">
        <v>106</v>
      </c>
      <c r="C39">
        <v>4</v>
      </c>
      <c r="D39">
        <v>82</v>
      </c>
      <c r="E39">
        <v>80</v>
      </c>
      <c r="F39">
        <v>56</v>
      </c>
      <c r="G39">
        <v>37</v>
      </c>
      <c r="H39">
        <v>0</v>
      </c>
      <c r="I39" s="2">
        <f t="shared" si="6"/>
        <v>6216</v>
      </c>
      <c r="J39" s="3">
        <f t="shared" si="8"/>
        <v>0.77358490566037741</v>
      </c>
      <c r="K39" s="3">
        <f t="shared" si="9"/>
        <v>0.75471698113207553</v>
      </c>
      <c r="L39" s="2">
        <f t="shared" si="7"/>
        <v>4662</v>
      </c>
      <c r="M39" s="3">
        <f t="shared" si="10"/>
        <v>3.7735849056603772E-2</v>
      </c>
      <c r="N39" s="3">
        <f t="shared" si="11"/>
        <v>4.878048780487805E-2</v>
      </c>
    </row>
    <row r="40" spans="1:23" x14ac:dyDescent="0.3">
      <c r="A40">
        <v>6</v>
      </c>
      <c r="B40">
        <v>114</v>
      </c>
      <c r="C40">
        <v>2</v>
      </c>
      <c r="D40">
        <v>82</v>
      </c>
      <c r="E40">
        <v>75</v>
      </c>
      <c r="F40">
        <v>38</v>
      </c>
      <c r="G40">
        <v>61</v>
      </c>
      <c r="H40">
        <v>0</v>
      </c>
      <c r="I40" s="2">
        <f t="shared" si="6"/>
        <v>4218</v>
      </c>
      <c r="J40" s="3">
        <f t="shared" si="8"/>
        <v>0.7192982456140351</v>
      </c>
      <c r="K40" s="3">
        <f t="shared" si="9"/>
        <v>0.65789473684210531</v>
      </c>
      <c r="L40" s="2">
        <f t="shared" si="7"/>
        <v>3163.5</v>
      </c>
      <c r="M40" s="3">
        <f t="shared" si="10"/>
        <v>1.7543859649122806E-2</v>
      </c>
      <c r="N40" s="3">
        <f t="shared" si="11"/>
        <v>2.4390243902439025E-2</v>
      </c>
    </row>
    <row r="41" spans="1:23" x14ac:dyDescent="0.3">
      <c r="A41">
        <v>7</v>
      </c>
      <c r="B41">
        <v>186</v>
      </c>
      <c r="C41">
        <v>4</v>
      </c>
      <c r="D41">
        <v>120</v>
      </c>
      <c r="E41">
        <v>96</v>
      </c>
      <c r="F41">
        <v>49</v>
      </c>
      <c r="G41">
        <v>84</v>
      </c>
      <c r="H41">
        <v>0</v>
      </c>
      <c r="I41" s="2">
        <f t="shared" si="6"/>
        <v>5439</v>
      </c>
      <c r="J41" s="3">
        <f t="shared" si="8"/>
        <v>0.64516129032258063</v>
      </c>
      <c r="K41" s="3">
        <f t="shared" si="9"/>
        <v>0.5161290322580645</v>
      </c>
      <c r="L41" s="2">
        <f t="shared" si="7"/>
        <v>4079.25</v>
      </c>
      <c r="M41" s="3">
        <f t="shared" si="10"/>
        <v>2.1505376344086023E-2</v>
      </c>
      <c r="N41" s="3">
        <f t="shared" si="11"/>
        <v>3.3333333333333333E-2</v>
      </c>
    </row>
    <row r="42" spans="1:23" x14ac:dyDescent="0.3">
      <c r="A42">
        <v>8</v>
      </c>
      <c r="B42">
        <v>269</v>
      </c>
      <c r="C42">
        <v>6</v>
      </c>
      <c r="D42">
        <v>181</v>
      </c>
      <c r="E42">
        <v>144</v>
      </c>
      <c r="F42">
        <v>94</v>
      </c>
      <c r="G42">
        <v>120</v>
      </c>
      <c r="H42">
        <v>1</v>
      </c>
      <c r="I42" s="2">
        <f t="shared" si="6"/>
        <v>10434</v>
      </c>
      <c r="J42" s="3">
        <f t="shared" si="8"/>
        <v>0.67286245353159846</v>
      </c>
      <c r="K42" s="3">
        <f t="shared" si="9"/>
        <v>0.53531598513011147</v>
      </c>
      <c r="L42" s="2">
        <f t="shared" si="7"/>
        <v>7825.5</v>
      </c>
      <c r="M42" s="3">
        <f t="shared" si="10"/>
        <v>2.2304832713754646E-2</v>
      </c>
      <c r="N42" s="3">
        <f t="shared" si="11"/>
        <v>3.3149171270718231E-2</v>
      </c>
    </row>
    <row r="43" spans="1:23" x14ac:dyDescent="0.3">
      <c r="A43">
        <v>9</v>
      </c>
      <c r="B43">
        <v>322</v>
      </c>
      <c r="C43">
        <v>4</v>
      </c>
      <c r="D43">
        <v>216</v>
      </c>
      <c r="E43">
        <v>180</v>
      </c>
      <c r="F43">
        <v>105</v>
      </c>
      <c r="G43">
        <v>137</v>
      </c>
      <c r="H43">
        <v>0</v>
      </c>
      <c r="I43" s="2">
        <f t="shared" si="6"/>
        <v>11655</v>
      </c>
      <c r="J43" s="3">
        <f t="shared" si="8"/>
        <v>0.67080745341614911</v>
      </c>
      <c r="K43" s="3">
        <f t="shared" si="9"/>
        <v>0.55900621118012417</v>
      </c>
      <c r="L43" s="2">
        <f t="shared" si="7"/>
        <v>8741.25</v>
      </c>
      <c r="M43" s="3">
        <f t="shared" si="10"/>
        <v>1.2422360248447204E-2</v>
      </c>
      <c r="N43" s="3">
        <f t="shared" si="11"/>
        <v>1.8518518518518517E-2</v>
      </c>
    </row>
    <row r="44" spans="1:23" x14ac:dyDescent="0.3">
      <c r="A44">
        <v>10</v>
      </c>
      <c r="B44">
        <v>278</v>
      </c>
      <c r="C44">
        <v>7</v>
      </c>
      <c r="D44">
        <v>201</v>
      </c>
      <c r="E44">
        <v>175</v>
      </c>
      <c r="F44">
        <v>131</v>
      </c>
      <c r="G44">
        <v>111</v>
      </c>
      <c r="H44">
        <v>1</v>
      </c>
      <c r="I44" s="2">
        <f t="shared" si="6"/>
        <v>14541</v>
      </c>
      <c r="J44" s="3">
        <f t="shared" si="8"/>
        <v>0.7230215827338129</v>
      </c>
      <c r="K44" s="3">
        <f t="shared" si="9"/>
        <v>0.62949640287769781</v>
      </c>
      <c r="L44" s="2">
        <f t="shared" si="7"/>
        <v>10905.75</v>
      </c>
      <c r="M44" s="3">
        <f t="shared" si="10"/>
        <v>2.5179856115107913E-2</v>
      </c>
      <c r="N44" s="3">
        <f t="shared" si="11"/>
        <v>3.482587064676617E-2</v>
      </c>
      <c r="Q44" s="2"/>
    </row>
    <row r="45" spans="1:23" x14ac:dyDescent="0.3">
      <c r="A45">
        <v>11</v>
      </c>
      <c r="B45">
        <v>352</v>
      </c>
      <c r="C45">
        <v>8</v>
      </c>
      <c r="D45">
        <v>245</v>
      </c>
      <c r="E45">
        <v>210</v>
      </c>
      <c r="F45">
        <v>107</v>
      </c>
      <c r="G45">
        <v>171</v>
      </c>
      <c r="H45">
        <v>0</v>
      </c>
      <c r="I45" s="2">
        <f t="shared" si="6"/>
        <v>11877</v>
      </c>
      <c r="J45" s="3">
        <f t="shared" si="8"/>
        <v>0.69602272727272729</v>
      </c>
      <c r="K45" s="3">
        <f t="shared" si="9"/>
        <v>0.59659090909090906</v>
      </c>
      <c r="L45" s="2">
        <f t="shared" si="7"/>
        <v>8907.75</v>
      </c>
      <c r="M45" s="3">
        <f t="shared" si="10"/>
        <v>2.2727272727272728E-2</v>
      </c>
      <c r="N45" s="3">
        <f t="shared" si="11"/>
        <v>3.2653061224489799E-2</v>
      </c>
    </row>
    <row r="46" spans="1:23" x14ac:dyDescent="0.3">
      <c r="A46">
        <v>12</v>
      </c>
      <c r="B46">
        <v>391</v>
      </c>
      <c r="C46">
        <v>11</v>
      </c>
      <c r="D46">
        <v>289</v>
      </c>
      <c r="E46">
        <v>248</v>
      </c>
      <c r="F46">
        <v>156</v>
      </c>
      <c r="G46">
        <v>181</v>
      </c>
      <c r="H46">
        <v>1</v>
      </c>
      <c r="I46" s="2">
        <f t="shared" si="6"/>
        <v>17316</v>
      </c>
      <c r="J46" s="3">
        <f t="shared" si="8"/>
        <v>0.73913043478260865</v>
      </c>
      <c r="K46" s="3">
        <f t="shared" si="9"/>
        <v>0.63427109974424556</v>
      </c>
      <c r="L46" s="2">
        <f t="shared" si="7"/>
        <v>12987</v>
      </c>
      <c r="M46" s="3">
        <f t="shared" si="10"/>
        <v>2.8132992327365727E-2</v>
      </c>
      <c r="N46" s="3">
        <f t="shared" si="11"/>
        <v>3.8062283737024222E-2</v>
      </c>
    </row>
    <row r="47" spans="1:23" x14ac:dyDescent="0.3">
      <c r="A47">
        <v>13</v>
      </c>
      <c r="B47">
        <v>325</v>
      </c>
      <c r="C47">
        <v>10</v>
      </c>
      <c r="D47">
        <v>247</v>
      </c>
      <c r="E47">
        <v>221</v>
      </c>
      <c r="F47">
        <v>146</v>
      </c>
      <c r="G47">
        <v>136</v>
      </c>
      <c r="H47">
        <v>0</v>
      </c>
      <c r="I47" s="2">
        <f t="shared" si="6"/>
        <v>16206</v>
      </c>
      <c r="J47" s="3">
        <f t="shared" si="8"/>
        <v>0.76</v>
      </c>
      <c r="K47" s="3">
        <f t="shared" si="9"/>
        <v>0.68</v>
      </c>
      <c r="L47" s="2">
        <f t="shared" si="7"/>
        <v>12154.5</v>
      </c>
      <c r="M47" s="3">
        <f t="shared" si="10"/>
        <v>3.0769230769230771E-2</v>
      </c>
      <c r="N47" s="3">
        <f t="shared" si="11"/>
        <v>4.048582995951417E-2</v>
      </c>
    </row>
    <row r="48" spans="1:23" x14ac:dyDescent="0.3">
      <c r="A48">
        <v>14</v>
      </c>
      <c r="B48">
        <v>290</v>
      </c>
      <c r="C48">
        <v>6</v>
      </c>
      <c r="D48">
        <v>222</v>
      </c>
      <c r="E48">
        <v>196</v>
      </c>
      <c r="F48">
        <v>137</v>
      </c>
      <c r="G48">
        <v>158</v>
      </c>
      <c r="H48">
        <v>0</v>
      </c>
      <c r="I48" s="2">
        <f t="shared" si="6"/>
        <v>15207</v>
      </c>
      <c r="J48" s="3">
        <f t="shared" si="8"/>
        <v>0.76551724137931032</v>
      </c>
      <c r="K48" s="3">
        <f t="shared" si="9"/>
        <v>0.67586206896551726</v>
      </c>
      <c r="L48" s="2">
        <f t="shared" si="7"/>
        <v>11405.25</v>
      </c>
      <c r="M48" s="3">
        <f t="shared" si="10"/>
        <v>2.0689655172413793E-2</v>
      </c>
      <c r="N48" s="3">
        <f t="shared" si="11"/>
        <v>2.7027027027027029E-2</v>
      </c>
    </row>
    <row r="49" spans="1:17" x14ac:dyDescent="0.3">
      <c r="A49">
        <v>15</v>
      </c>
      <c r="B49">
        <v>291</v>
      </c>
      <c r="C49">
        <v>11</v>
      </c>
      <c r="D49">
        <v>219</v>
      </c>
      <c r="E49">
        <v>196</v>
      </c>
      <c r="F49">
        <v>112</v>
      </c>
      <c r="G49">
        <v>136</v>
      </c>
      <c r="H49">
        <v>1</v>
      </c>
      <c r="I49" s="2">
        <f t="shared" si="6"/>
        <v>12432</v>
      </c>
      <c r="J49" s="3">
        <f t="shared" si="8"/>
        <v>0.75257731958762886</v>
      </c>
      <c r="K49" s="3">
        <f t="shared" si="9"/>
        <v>0.67353951890034369</v>
      </c>
      <c r="L49" s="2">
        <f t="shared" si="7"/>
        <v>9324</v>
      </c>
      <c r="M49" s="3">
        <f t="shared" si="10"/>
        <v>3.7800687285223365E-2</v>
      </c>
      <c r="N49" s="3">
        <f t="shared" si="11"/>
        <v>5.0228310502283102E-2</v>
      </c>
      <c r="Q49" s="2"/>
    </row>
    <row r="50" spans="1:17" x14ac:dyDescent="0.3">
      <c r="A50">
        <v>16</v>
      </c>
      <c r="B50">
        <v>303</v>
      </c>
      <c r="C50">
        <v>12</v>
      </c>
      <c r="D50">
        <v>227</v>
      </c>
      <c r="E50">
        <v>207</v>
      </c>
      <c r="F50">
        <v>125</v>
      </c>
      <c r="G50">
        <v>148</v>
      </c>
      <c r="H50">
        <v>1</v>
      </c>
      <c r="I50" s="2">
        <f t="shared" si="6"/>
        <v>13875</v>
      </c>
      <c r="J50" s="3">
        <f t="shared" si="8"/>
        <v>0.74917491749174914</v>
      </c>
      <c r="K50" s="3">
        <f t="shared" si="9"/>
        <v>0.68316831683168322</v>
      </c>
      <c r="L50" s="2">
        <f t="shared" si="7"/>
        <v>10406.25</v>
      </c>
      <c r="M50" s="3">
        <f t="shared" si="10"/>
        <v>3.9603960396039604E-2</v>
      </c>
      <c r="N50" s="3">
        <f t="shared" si="11"/>
        <v>5.2863436123348019E-2</v>
      </c>
    </row>
    <row r="51" spans="1:17" x14ac:dyDescent="0.3">
      <c r="A51">
        <v>17</v>
      </c>
      <c r="B51">
        <v>368</v>
      </c>
      <c r="C51">
        <v>15</v>
      </c>
      <c r="D51">
        <v>275</v>
      </c>
      <c r="E51">
        <v>241</v>
      </c>
      <c r="F51">
        <v>150</v>
      </c>
      <c r="G51">
        <v>179</v>
      </c>
      <c r="H51">
        <v>2</v>
      </c>
      <c r="I51" s="2">
        <f t="shared" si="6"/>
        <v>16650</v>
      </c>
      <c r="J51" s="3">
        <f t="shared" si="8"/>
        <v>0.74728260869565222</v>
      </c>
      <c r="K51" s="3">
        <f t="shared" si="9"/>
        <v>0.65489130434782605</v>
      </c>
      <c r="L51" s="2">
        <f t="shared" si="7"/>
        <v>12487.5</v>
      </c>
      <c r="M51" s="3">
        <f t="shared" si="10"/>
        <v>4.0760869565217392E-2</v>
      </c>
      <c r="N51" s="3">
        <f t="shared" si="11"/>
        <v>5.4545454545454543E-2</v>
      </c>
    </row>
    <row r="52" spans="1:17" x14ac:dyDescent="0.3">
      <c r="A52">
        <v>18</v>
      </c>
      <c r="B52">
        <v>376</v>
      </c>
      <c r="C52">
        <v>13</v>
      </c>
      <c r="D52">
        <v>261</v>
      </c>
      <c r="E52">
        <v>231</v>
      </c>
      <c r="F52">
        <v>152</v>
      </c>
      <c r="G52">
        <v>173</v>
      </c>
      <c r="H52">
        <v>3</v>
      </c>
      <c r="I52" s="2">
        <f t="shared" si="6"/>
        <v>16872</v>
      </c>
      <c r="J52" s="3">
        <f t="shared" si="8"/>
        <v>0.69414893617021278</v>
      </c>
      <c r="K52" s="3">
        <f t="shared" si="9"/>
        <v>0.61436170212765961</v>
      </c>
      <c r="L52" s="2">
        <f t="shared" si="7"/>
        <v>12654</v>
      </c>
      <c r="M52" s="3">
        <f t="shared" si="10"/>
        <v>3.4574468085106384E-2</v>
      </c>
      <c r="N52" s="3">
        <f t="shared" si="11"/>
        <v>4.9808429118773943E-2</v>
      </c>
    </row>
    <row r="53" spans="1:17" x14ac:dyDescent="0.3">
      <c r="A53">
        <v>19</v>
      </c>
      <c r="B53">
        <v>367</v>
      </c>
      <c r="C53">
        <v>4</v>
      </c>
      <c r="D53">
        <v>258</v>
      </c>
      <c r="E53">
        <v>230</v>
      </c>
      <c r="F53">
        <v>150</v>
      </c>
      <c r="G53">
        <v>174</v>
      </c>
      <c r="H53">
        <v>0</v>
      </c>
      <c r="I53" s="2">
        <f t="shared" si="6"/>
        <v>16650</v>
      </c>
      <c r="J53" s="3">
        <f t="shared" si="8"/>
        <v>0.70299727520435973</v>
      </c>
      <c r="K53" s="3">
        <f t="shared" si="9"/>
        <v>0.6267029972752044</v>
      </c>
      <c r="L53" s="2">
        <f t="shared" si="7"/>
        <v>12487.5</v>
      </c>
      <c r="M53" s="3">
        <f t="shared" si="10"/>
        <v>1.0899182561307902E-2</v>
      </c>
      <c r="N53" s="3">
        <f t="shared" si="11"/>
        <v>1.5503875968992248E-2</v>
      </c>
    </row>
    <row r="54" spans="1:17" x14ac:dyDescent="0.3">
      <c r="A54">
        <v>20</v>
      </c>
      <c r="B54">
        <v>253</v>
      </c>
      <c r="C54">
        <v>9</v>
      </c>
      <c r="D54">
        <v>186</v>
      </c>
      <c r="E54">
        <v>168</v>
      </c>
      <c r="F54">
        <v>102</v>
      </c>
      <c r="G54">
        <v>110</v>
      </c>
      <c r="H54">
        <v>0</v>
      </c>
      <c r="I54" s="2">
        <f t="shared" si="6"/>
        <v>11322</v>
      </c>
      <c r="J54" s="3">
        <f t="shared" si="8"/>
        <v>0.7351778656126482</v>
      </c>
      <c r="K54" s="3">
        <f t="shared" si="9"/>
        <v>0.66403162055335974</v>
      </c>
      <c r="L54" s="2">
        <f t="shared" si="7"/>
        <v>8491.5</v>
      </c>
      <c r="M54" s="3">
        <f t="shared" si="10"/>
        <v>3.5573122529644272E-2</v>
      </c>
      <c r="N54" s="3">
        <f t="shared" si="11"/>
        <v>4.8387096774193547E-2</v>
      </c>
    </row>
    <row r="55" spans="1:17" x14ac:dyDescent="0.3">
      <c r="A55">
        <v>21</v>
      </c>
      <c r="B55">
        <v>200</v>
      </c>
      <c r="C55">
        <v>6</v>
      </c>
      <c r="D55">
        <v>147</v>
      </c>
      <c r="E55">
        <v>134</v>
      </c>
      <c r="F55">
        <v>71</v>
      </c>
      <c r="G55">
        <v>102</v>
      </c>
      <c r="H55">
        <v>0</v>
      </c>
      <c r="I55" s="2">
        <f t="shared" si="6"/>
        <v>7881</v>
      </c>
      <c r="J55" s="3">
        <f t="shared" si="8"/>
        <v>0.73499999999999999</v>
      </c>
      <c r="K55" s="3">
        <f t="shared" si="9"/>
        <v>0.67</v>
      </c>
      <c r="L55" s="2">
        <f t="shared" si="7"/>
        <v>5910.75</v>
      </c>
      <c r="M55" s="3">
        <f t="shared" si="10"/>
        <v>0.03</v>
      </c>
      <c r="N55" s="3">
        <f t="shared" si="11"/>
        <v>4.0816326530612242E-2</v>
      </c>
    </row>
    <row r="56" spans="1:17" x14ac:dyDescent="0.3">
      <c r="A56">
        <v>22</v>
      </c>
      <c r="B56">
        <v>223</v>
      </c>
      <c r="C56">
        <v>8</v>
      </c>
      <c r="D56">
        <v>164</v>
      </c>
      <c r="E56">
        <v>148</v>
      </c>
      <c r="F56">
        <v>89</v>
      </c>
      <c r="G56">
        <v>102</v>
      </c>
      <c r="H56">
        <v>0</v>
      </c>
      <c r="I56" s="2">
        <f t="shared" si="6"/>
        <v>9879</v>
      </c>
      <c r="J56" s="3">
        <f t="shared" si="8"/>
        <v>0.73542600896860988</v>
      </c>
      <c r="K56" s="3">
        <f t="shared" si="9"/>
        <v>0.66367713004484308</v>
      </c>
      <c r="L56" s="2">
        <f t="shared" si="7"/>
        <v>7409.25</v>
      </c>
      <c r="M56" s="3">
        <f t="shared" si="10"/>
        <v>3.5874439461883408E-2</v>
      </c>
      <c r="N56" s="3">
        <f t="shared" si="11"/>
        <v>4.878048780487805E-2</v>
      </c>
    </row>
    <row r="57" spans="1:17" x14ac:dyDescent="0.3">
      <c r="A57">
        <v>23</v>
      </c>
      <c r="B57">
        <v>190</v>
      </c>
      <c r="C57">
        <v>4</v>
      </c>
      <c r="D57">
        <v>139</v>
      </c>
      <c r="E57">
        <v>126</v>
      </c>
      <c r="F57">
        <v>66</v>
      </c>
      <c r="G57">
        <v>107</v>
      </c>
      <c r="H57">
        <v>0</v>
      </c>
      <c r="I57" s="2">
        <f t="shared" si="6"/>
        <v>7326</v>
      </c>
      <c r="J57" s="3">
        <f t="shared" si="8"/>
        <v>0.73157894736842111</v>
      </c>
      <c r="K57" s="3">
        <f t="shared" si="9"/>
        <v>0.66315789473684206</v>
      </c>
      <c r="L57" s="2">
        <f t="shared" si="7"/>
        <v>5494.5</v>
      </c>
      <c r="M57" s="3">
        <f>C57/B57</f>
        <v>2.1052631578947368E-2</v>
      </c>
      <c r="N57" s="3">
        <f t="shared" si="11"/>
        <v>2.8776978417266189E-2</v>
      </c>
    </row>
    <row r="58" spans="1:17" x14ac:dyDescent="0.3">
      <c r="A58" s="1" t="s">
        <v>47</v>
      </c>
      <c r="B58" s="1">
        <v>5980</v>
      </c>
      <c r="C58" s="1">
        <v>164</v>
      </c>
      <c r="D58" s="1">
        <v>4303</v>
      </c>
      <c r="E58" s="1">
        <v>3802</v>
      </c>
      <c r="F58" s="1">
        <v>2360</v>
      </c>
      <c r="G58" s="1">
        <v>2766</v>
      </c>
      <c r="H58" s="1">
        <v>11</v>
      </c>
      <c r="I58" s="9">
        <f t="shared" si="6"/>
        <v>261960</v>
      </c>
      <c r="J58" s="10">
        <f t="shared" si="8"/>
        <v>0.7195652173913043</v>
      </c>
      <c r="K58" s="10">
        <f t="shared" si="9"/>
        <v>0.6357859531772575</v>
      </c>
      <c r="L58" s="9">
        <f t="shared" si="7"/>
        <v>196470</v>
      </c>
      <c r="M58" s="10">
        <f t="shared" si="10"/>
        <v>2.7424749163879599E-2</v>
      </c>
      <c r="N58" s="10">
        <f t="shared" si="11"/>
        <v>3.8112944457355337E-2</v>
      </c>
    </row>
  </sheetData>
  <mergeCells count="4">
    <mergeCell ref="A1:N1"/>
    <mergeCell ref="A2:N2"/>
    <mergeCell ref="A31:N31"/>
    <mergeCell ref="A32:N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1E8EB-C68E-4BE1-9731-5531930031A8}">
  <sheetPr>
    <tabColor theme="4"/>
  </sheetPr>
  <dimension ref="A1:W58"/>
  <sheetViews>
    <sheetView topLeftCell="I16" workbookViewId="0">
      <selection activeCell="Q15" sqref="Q15"/>
    </sheetView>
  </sheetViews>
  <sheetFormatPr defaultRowHeight="14" x14ac:dyDescent="0.3"/>
  <cols>
    <col min="1" max="1" width="11.83203125" customWidth="1"/>
    <col min="3" max="3" width="12.5" bestFit="1" customWidth="1"/>
    <col min="4" max="4" width="16" customWidth="1"/>
    <col min="5" max="5" width="17.25" customWidth="1"/>
    <col min="6" max="6" width="14.08203125" customWidth="1"/>
    <col min="7" max="7" width="13" customWidth="1"/>
    <col min="8" max="9" width="13.08203125" customWidth="1"/>
    <col min="12" max="12" width="14.5" customWidth="1"/>
    <col min="17" max="17" width="33.5" customWidth="1"/>
    <col min="18" max="18" width="11.58203125" customWidth="1"/>
    <col min="20" max="20" width="11.58203125" customWidth="1"/>
  </cols>
  <sheetData>
    <row r="1" spans="1:23" ht="32.5" x14ac:dyDescent="0.65">
      <c r="A1" s="42" t="s">
        <v>56</v>
      </c>
      <c r="B1" s="42"/>
      <c r="C1" s="42"/>
      <c r="D1" s="42"/>
      <c r="E1" s="42"/>
      <c r="F1" s="42"/>
      <c r="G1" s="42"/>
      <c r="H1" s="42"/>
      <c r="I1" s="42"/>
      <c r="J1" s="42"/>
      <c r="K1" s="42"/>
      <c r="L1" s="42"/>
      <c r="M1" s="42"/>
      <c r="N1" s="42"/>
    </row>
    <row r="2" spans="1:23" x14ac:dyDescent="0.3">
      <c r="A2" s="43" t="s">
        <v>44</v>
      </c>
      <c r="B2" s="43"/>
      <c r="C2" s="43"/>
      <c r="D2" s="43"/>
      <c r="E2" s="43"/>
      <c r="F2" s="43"/>
      <c r="G2" s="43"/>
      <c r="H2" s="43"/>
      <c r="I2" s="43"/>
      <c r="J2" s="43"/>
      <c r="K2" s="43"/>
      <c r="L2" s="43"/>
      <c r="M2" s="43"/>
      <c r="N2" s="43"/>
    </row>
    <row r="3" spans="1:23" s="37" customFormat="1" ht="28" x14ac:dyDescent="0.3">
      <c r="A3" s="35" t="s">
        <v>45</v>
      </c>
      <c r="B3" s="35" t="s">
        <v>4</v>
      </c>
      <c r="C3" s="35" t="s">
        <v>6</v>
      </c>
      <c r="D3" s="36" t="s">
        <v>8</v>
      </c>
      <c r="E3" s="35" t="s">
        <v>10</v>
      </c>
      <c r="F3" s="35" t="s">
        <v>12</v>
      </c>
      <c r="G3" s="35" t="s">
        <v>14</v>
      </c>
      <c r="H3" s="35" t="s">
        <v>16</v>
      </c>
      <c r="I3" s="35" t="s">
        <v>18</v>
      </c>
      <c r="J3" s="35" t="s">
        <v>20</v>
      </c>
      <c r="K3" s="35" t="s">
        <v>22</v>
      </c>
      <c r="L3" s="35" t="s">
        <v>24</v>
      </c>
      <c r="M3" s="35" t="s">
        <v>46</v>
      </c>
      <c r="N3" s="35" t="s">
        <v>28</v>
      </c>
    </row>
    <row r="4" spans="1:23" x14ac:dyDescent="0.3">
      <c r="A4">
        <v>0</v>
      </c>
      <c r="B4">
        <v>223</v>
      </c>
      <c r="C4">
        <v>30</v>
      </c>
      <c r="D4">
        <v>177</v>
      </c>
      <c r="E4">
        <v>174</v>
      </c>
      <c r="F4">
        <v>95</v>
      </c>
      <c r="G4">
        <v>98</v>
      </c>
      <c r="H4">
        <v>0</v>
      </c>
      <c r="I4" s="2">
        <f t="shared" ref="I4:I28" si="0">F4*111</f>
        <v>10545</v>
      </c>
      <c r="J4" s="3">
        <f>D4/B4</f>
        <v>0.79372197309417036</v>
      </c>
      <c r="K4" s="3">
        <f>E4/B4</f>
        <v>0.78026905829596416</v>
      </c>
      <c r="L4" s="2">
        <f t="shared" ref="L4:L28" si="1">(1-$W$6)*I4</f>
        <v>7908.75</v>
      </c>
      <c r="M4" s="3">
        <f>C4/B4</f>
        <v>0.13452914798206278</v>
      </c>
      <c r="N4" s="3">
        <f>C4/D4</f>
        <v>0.16949152542372881</v>
      </c>
    </row>
    <row r="5" spans="1:23" x14ac:dyDescent="0.3">
      <c r="A5">
        <v>1</v>
      </c>
      <c r="B5">
        <v>206</v>
      </c>
      <c r="C5">
        <v>26</v>
      </c>
      <c r="D5">
        <v>159</v>
      </c>
      <c r="E5">
        <v>159</v>
      </c>
      <c r="F5">
        <v>72</v>
      </c>
      <c r="G5">
        <v>106</v>
      </c>
      <c r="H5">
        <v>0</v>
      </c>
      <c r="I5" s="2">
        <f t="shared" si="0"/>
        <v>7992</v>
      </c>
      <c r="J5" s="3">
        <f t="shared" ref="J5:J28" si="2">D5/B5</f>
        <v>0.77184466019417475</v>
      </c>
      <c r="K5" s="3">
        <f t="shared" ref="K5:K28" si="3">E5/B5</f>
        <v>0.77184466019417475</v>
      </c>
      <c r="L5" s="2">
        <f t="shared" si="1"/>
        <v>5994</v>
      </c>
      <c r="M5" s="3">
        <f t="shared" ref="M5:M28" si="4">C5/B5</f>
        <v>0.12621359223300971</v>
      </c>
      <c r="N5" s="3">
        <f t="shared" ref="N5:N28" si="5">C5/D5</f>
        <v>0.16352201257861634</v>
      </c>
      <c r="Q5" s="19"/>
      <c r="R5" s="19" t="s">
        <v>35</v>
      </c>
      <c r="S5" s="20" t="s">
        <v>36</v>
      </c>
      <c r="T5" s="19" t="s">
        <v>37</v>
      </c>
      <c r="W5" s="18" t="s">
        <v>53</v>
      </c>
    </row>
    <row r="6" spans="1:23" x14ac:dyDescent="0.3">
      <c r="A6">
        <v>2</v>
      </c>
      <c r="B6">
        <v>158</v>
      </c>
      <c r="C6">
        <v>24</v>
      </c>
      <c r="D6">
        <v>135</v>
      </c>
      <c r="E6">
        <v>134</v>
      </c>
      <c r="F6">
        <v>72</v>
      </c>
      <c r="G6">
        <v>86</v>
      </c>
      <c r="H6">
        <v>0</v>
      </c>
      <c r="I6" s="2">
        <f t="shared" si="0"/>
        <v>7992</v>
      </c>
      <c r="J6" s="3">
        <f t="shared" si="2"/>
        <v>0.85443037974683544</v>
      </c>
      <c r="K6" s="3">
        <f t="shared" si="3"/>
        <v>0.84810126582278478</v>
      </c>
      <c r="L6" s="2">
        <f t="shared" si="1"/>
        <v>5994</v>
      </c>
      <c r="M6" s="3">
        <f t="shared" si="4"/>
        <v>0.15189873417721519</v>
      </c>
      <c r="N6" s="3">
        <f t="shared" si="5"/>
        <v>0.17777777777777778</v>
      </c>
      <c r="Q6" s="19" t="s">
        <v>20</v>
      </c>
      <c r="R6" s="21">
        <f>SUM(D$12:D$21)/SUM(B$12:B$21)</f>
        <v>0.77179387834172797</v>
      </c>
      <c r="S6" s="21">
        <f>SUM(D$4:D$27)/SUM(B$4:B$27)</f>
        <v>0.78244876510772465</v>
      </c>
      <c r="T6" s="21">
        <f>(SUM(D$4:D$11)+SUM(D22:D27))/(SUM(B$4:B$11)+SUM(B22:B27))</f>
        <v>0.7912404092071611</v>
      </c>
      <c r="W6" s="18">
        <v>0.25</v>
      </c>
    </row>
    <row r="7" spans="1:23" x14ac:dyDescent="0.3">
      <c r="A7">
        <v>3</v>
      </c>
      <c r="B7">
        <v>161</v>
      </c>
      <c r="C7">
        <v>16</v>
      </c>
      <c r="D7">
        <v>129</v>
      </c>
      <c r="E7">
        <v>124</v>
      </c>
      <c r="F7">
        <v>68</v>
      </c>
      <c r="G7">
        <v>79</v>
      </c>
      <c r="H7">
        <v>0</v>
      </c>
      <c r="I7" s="2">
        <f t="shared" si="0"/>
        <v>7548</v>
      </c>
      <c r="J7" s="3">
        <f t="shared" si="2"/>
        <v>0.80124223602484468</v>
      </c>
      <c r="K7" s="3">
        <f t="shared" si="3"/>
        <v>0.77018633540372672</v>
      </c>
      <c r="L7" s="2">
        <f t="shared" si="1"/>
        <v>5661</v>
      </c>
      <c r="M7" s="3">
        <f t="shared" si="4"/>
        <v>9.9378881987577633E-2</v>
      </c>
      <c r="N7" s="3">
        <f t="shared" si="5"/>
        <v>0.12403100775193798</v>
      </c>
      <c r="Q7" s="19" t="s">
        <v>39</v>
      </c>
      <c r="R7" s="22">
        <f>SUM(C$12:C$21)/SUM(B$12:B$21)</f>
        <v>9.3374660984114691E-2</v>
      </c>
      <c r="S7" s="22">
        <f>SUM(C$4:C$27)/SUM(B$4:B$27)</f>
        <v>0.11000175162024874</v>
      </c>
      <c r="T7" s="22">
        <f>(SUM(C$4:C$11)+SUM(C$22:C$27))/(SUM(B$4:C$11)+SUM(B$22:B$27))</f>
        <v>0.11784409257003654</v>
      </c>
    </row>
    <row r="8" spans="1:23" x14ac:dyDescent="0.3">
      <c r="A8">
        <v>4</v>
      </c>
      <c r="B8">
        <v>142</v>
      </c>
      <c r="C8">
        <v>16</v>
      </c>
      <c r="D8">
        <v>117</v>
      </c>
      <c r="E8">
        <v>115</v>
      </c>
      <c r="F8">
        <v>56</v>
      </c>
      <c r="G8">
        <v>73</v>
      </c>
      <c r="H8">
        <v>0</v>
      </c>
      <c r="I8" s="2">
        <f t="shared" si="0"/>
        <v>6216</v>
      </c>
      <c r="J8" s="3">
        <f t="shared" si="2"/>
        <v>0.823943661971831</v>
      </c>
      <c r="K8" s="3">
        <f t="shared" si="3"/>
        <v>0.8098591549295775</v>
      </c>
      <c r="L8" s="2">
        <f t="shared" si="1"/>
        <v>4662</v>
      </c>
      <c r="M8" s="3">
        <f t="shared" si="4"/>
        <v>0.11267605633802817</v>
      </c>
      <c r="N8" s="3">
        <f t="shared" si="5"/>
        <v>0.13675213675213677</v>
      </c>
      <c r="Q8" s="19" t="s">
        <v>41</v>
      </c>
      <c r="R8" s="22">
        <f>SUM(C$12:C$21)/SUM(D$12:D$21)</f>
        <v>0.12098393574297189</v>
      </c>
      <c r="S8" s="22">
        <f>SUM(C$4:C$27)/SUM(D$4:D$27)</f>
        <v>0.14058652339377659</v>
      </c>
      <c r="T8" s="22">
        <f>(SUM(C$4:C$11)+SUM(C$22:C$27))/(SUM(D$4:D$11)+SUM(D$22:D$27))</f>
        <v>0.15636363636363637</v>
      </c>
    </row>
    <row r="9" spans="1:23" x14ac:dyDescent="0.3">
      <c r="A9">
        <v>5</v>
      </c>
      <c r="B9">
        <v>132</v>
      </c>
      <c r="C9">
        <v>17</v>
      </c>
      <c r="D9">
        <v>103</v>
      </c>
      <c r="E9">
        <v>98</v>
      </c>
      <c r="F9">
        <v>46</v>
      </c>
      <c r="G9">
        <v>63</v>
      </c>
      <c r="H9">
        <v>0</v>
      </c>
      <c r="I9" s="2">
        <f t="shared" si="0"/>
        <v>5106</v>
      </c>
      <c r="J9" s="3">
        <f t="shared" si="2"/>
        <v>0.78030303030303028</v>
      </c>
      <c r="K9" s="3">
        <f t="shared" si="3"/>
        <v>0.74242424242424243</v>
      </c>
      <c r="L9" s="2">
        <f t="shared" si="1"/>
        <v>3829.5</v>
      </c>
      <c r="M9" s="3">
        <f t="shared" si="4"/>
        <v>0.12878787878787878</v>
      </c>
      <c r="N9" s="3">
        <f t="shared" si="5"/>
        <v>0.1650485436893204</v>
      </c>
    </row>
    <row r="10" spans="1:23" x14ac:dyDescent="0.3">
      <c r="A10">
        <v>6</v>
      </c>
      <c r="B10">
        <v>128</v>
      </c>
      <c r="C10">
        <v>13</v>
      </c>
      <c r="D10">
        <v>104</v>
      </c>
      <c r="E10">
        <v>102</v>
      </c>
      <c r="F10">
        <v>52</v>
      </c>
      <c r="G10">
        <v>72</v>
      </c>
      <c r="H10">
        <v>0</v>
      </c>
      <c r="I10" s="2">
        <f t="shared" si="0"/>
        <v>5772</v>
      </c>
      <c r="J10" s="3">
        <f t="shared" si="2"/>
        <v>0.8125</v>
      </c>
      <c r="K10" s="3">
        <f t="shared" si="3"/>
        <v>0.796875</v>
      </c>
      <c r="L10" s="2">
        <f t="shared" si="1"/>
        <v>4329</v>
      </c>
      <c r="M10" s="3">
        <f t="shared" si="4"/>
        <v>0.1015625</v>
      </c>
      <c r="N10" s="3">
        <f t="shared" si="5"/>
        <v>0.125</v>
      </c>
    </row>
    <row r="11" spans="1:23" x14ac:dyDescent="0.3">
      <c r="A11">
        <v>7</v>
      </c>
      <c r="B11">
        <v>132</v>
      </c>
      <c r="C11">
        <v>14</v>
      </c>
      <c r="D11">
        <v>108</v>
      </c>
      <c r="E11">
        <v>100</v>
      </c>
      <c r="F11">
        <v>53</v>
      </c>
      <c r="G11">
        <v>64</v>
      </c>
      <c r="H11">
        <v>0</v>
      </c>
      <c r="I11" s="2">
        <f t="shared" si="0"/>
        <v>5883</v>
      </c>
      <c r="J11" s="3">
        <f t="shared" si="2"/>
        <v>0.81818181818181823</v>
      </c>
      <c r="K11" s="3">
        <f t="shared" si="3"/>
        <v>0.75757575757575757</v>
      </c>
      <c r="L11" s="2">
        <f t="shared" si="1"/>
        <v>4412.25</v>
      </c>
      <c r="M11" s="3">
        <f t="shared" si="4"/>
        <v>0.10606060606060606</v>
      </c>
      <c r="N11" s="3">
        <f t="shared" si="5"/>
        <v>0.12962962962962962</v>
      </c>
    </row>
    <row r="12" spans="1:23" x14ac:dyDescent="0.3">
      <c r="A12">
        <v>8</v>
      </c>
      <c r="B12">
        <v>192</v>
      </c>
      <c r="C12">
        <v>15</v>
      </c>
      <c r="D12">
        <v>153</v>
      </c>
      <c r="E12">
        <v>144</v>
      </c>
      <c r="F12">
        <v>72</v>
      </c>
      <c r="G12">
        <v>101</v>
      </c>
      <c r="H12">
        <v>0</v>
      </c>
      <c r="I12" s="2">
        <f t="shared" si="0"/>
        <v>7992</v>
      </c>
      <c r="J12" s="3">
        <f t="shared" si="2"/>
        <v>0.796875</v>
      </c>
      <c r="K12" s="3">
        <f t="shared" si="3"/>
        <v>0.75</v>
      </c>
      <c r="L12" s="2">
        <f t="shared" si="1"/>
        <v>5994</v>
      </c>
      <c r="M12" s="3">
        <f t="shared" si="4"/>
        <v>7.8125E-2</v>
      </c>
      <c r="N12" s="3">
        <f t="shared" si="5"/>
        <v>9.8039215686274508E-2</v>
      </c>
    </row>
    <row r="13" spans="1:23" x14ac:dyDescent="0.3">
      <c r="A13">
        <v>9</v>
      </c>
      <c r="B13">
        <v>216</v>
      </c>
      <c r="C13">
        <v>22</v>
      </c>
      <c r="D13">
        <v>163</v>
      </c>
      <c r="E13">
        <v>150</v>
      </c>
      <c r="F13">
        <v>91</v>
      </c>
      <c r="G13">
        <v>104</v>
      </c>
      <c r="H13">
        <v>0</v>
      </c>
      <c r="I13" s="2">
        <f t="shared" si="0"/>
        <v>10101</v>
      </c>
      <c r="J13" s="3">
        <f t="shared" si="2"/>
        <v>0.75462962962962965</v>
      </c>
      <c r="K13" s="3">
        <f t="shared" si="3"/>
        <v>0.69444444444444442</v>
      </c>
      <c r="L13" s="2">
        <f t="shared" si="1"/>
        <v>7575.75</v>
      </c>
      <c r="M13" s="3">
        <f t="shared" si="4"/>
        <v>0.10185185185185185</v>
      </c>
      <c r="N13" s="3">
        <f t="shared" si="5"/>
        <v>0.13496932515337423</v>
      </c>
    </row>
    <row r="14" spans="1:23" x14ac:dyDescent="0.3">
      <c r="A14">
        <v>10</v>
      </c>
      <c r="B14">
        <v>255</v>
      </c>
      <c r="C14">
        <v>21</v>
      </c>
      <c r="D14">
        <v>189</v>
      </c>
      <c r="E14">
        <v>174</v>
      </c>
      <c r="F14">
        <v>112</v>
      </c>
      <c r="G14">
        <v>94</v>
      </c>
      <c r="H14">
        <v>0</v>
      </c>
      <c r="I14" s="2">
        <f t="shared" si="0"/>
        <v>12432</v>
      </c>
      <c r="J14" s="3">
        <f t="shared" si="2"/>
        <v>0.74117647058823533</v>
      </c>
      <c r="K14" s="3">
        <f t="shared" si="3"/>
        <v>0.68235294117647061</v>
      </c>
      <c r="L14" s="2">
        <f t="shared" si="1"/>
        <v>9324</v>
      </c>
      <c r="M14" s="3">
        <f t="shared" si="4"/>
        <v>8.2352941176470587E-2</v>
      </c>
      <c r="N14" s="3">
        <f t="shared" si="5"/>
        <v>0.1111111111111111</v>
      </c>
      <c r="Q14" s="2"/>
    </row>
    <row r="15" spans="1:23" x14ac:dyDescent="0.3">
      <c r="A15">
        <v>11</v>
      </c>
      <c r="B15">
        <v>238</v>
      </c>
      <c r="C15">
        <v>23</v>
      </c>
      <c r="D15">
        <v>194</v>
      </c>
      <c r="E15">
        <v>176</v>
      </c>
      <c r="F15">
        <v>113</v>
      </c>
      <c r="G15">
        <v>101</v>
      </c>
      <c r="H15">
        <v>0</v>
      </c>
      <c r="I15" s="2">
        <f t="shared" si="0"/>
        <v>12543</v>
      </c>
      <c r="J15" s="3">
        <f t="shared" si="2"/>
        <v>0.81512605042016806</v>
      </c>
      <c r="K15" s="3">
        <f t="shared" si="3"/>
        <v>0.73949579831932777</v>
      </c>
      <c r="L15" s="2">
        <f t="shared" si="1"/>
        <v>9407.25</v>
      </c>
      <c r="M15" s="3">
        <f t="shared" si="4"/>
        <v>9.6638655462184878E-2</v>
      </c>
      <c r="N15" s="3">
        <f t="shared" si="5"/>
        <v>0.11855670103092783</v>
      </c>
    </row>
    <row r="16" spans="1:23" x14ac:dyDescent="0.3">
      <c r="A16">
        <v>12</v>
      </c>
      <c r="B16">
        <v>268</v>
      </c>
      <c r="C16">
        <v>19</v>
      </c>
      <c r="D16">
        <v>207</v>
      </c>
      <c r="E16">
        <v>189</v>
      </c>
      <c r="F16">
        <v>114</v>
      </c>
      <c r="G16">
        <v>122</v>
      </c>
      <c r="H16">
        <v>2</v>
      </c>
      <c r="I16" s="2">
        <f t="shared" si="0"/>
        <v>12654</v>
      </c>
      <c r="J16" s="3">
        <f t="shared" si="2"/>
        <v>0.77238805970149249</v>
      </c>
      <c r="K16" s="3">
        <f t="shared" si="3"/>
        <v>0.70522388059701491</v>
      </c>
      <c r="L16" s="2">
        <f t="shared" si="1"/>
        <v>9490.5</v>
      </c>
      <c r="M16" s="3">
        <f t="shared" si="4"/>
        <v>7.0895522388059698E-2</v>
      </c>
      <c r="N16" s="3">
        <f t="shared" si="5"/>
        <v>9.1787439613526575E-2</v>
      </c>
    </row>
    <row r="17" spans="1:17" x14ac:dyDescent="0.3">
      <c r="A17">
        <v>13</v>
      </c>
      <c r="B17">
        <v>261</v>
      </c>
      <c r="C17">
        <v>26</v>
      </c>
      <c r="D17">
        <v>205</v>
      </c>
      <c r="E17">
        <v>182</v>
      </c>
      <c r="F17">
        <v>123</v>
      </c>
      <c r="G17">
        <v>114</v>
      </c>
      <c r="H17">
        <v>0</v>
      </c>
      <c r="I17" s="2">
        <f t="shared" si="0"/>
        <v>13653</v>
      </c>
      <c r="J17" s="3">
        <f t="shared" si="2"/>
        <v>0.78544061302681989</v>
      </c>
      <c r="K17" s="3">
        <f t="shared" si="3"/>
        <v>0.69731800766283525</v>
      </c>
      <c r="L17" s="2">
        <f t="shared" si="1"/>
        <v>10239.75</v>
      </c>
      <c r="M17" s="3">
        <f t="shared" si="4"/>
        <v>9.9616858237547887E-2</v>
      </c>
      <c r="N17" s="3">
        <f t="shared" si="5"/>
        <v>0.12682926829268293</v>
      </c>
    </row>
    <row r="18" spans="1:17" x14ac:dyDescent="0.3">
      <c r="A18">
        <v>14</v>
      </c>
      <c r="B18">
        <v>251</v>
      </c>
      <c r="C18">
        <v>21</v>
      </c>
      <c r="D18">
        <v>175</v>
      </c>
      <c r="E18">
        <v>156</v>
      </c>
      <c r="F18">
        <v>101</v>
      </c>
      <c r="G18">
        <v>87</v>
      </c>
      <c r="H18">
        <v>0</v>
      </c>
      <c r="I18" s="2">
        <f t="shared" si="0"/>
        <v>11211</v>
      </c>
      <c r="J18" s="3">
        <f t="shared" si="2"/>
        <v>0.6972111553784861</v>
      </c>
      <c r="K18" s="3">
        <f t="shared" si="3"/>
        <v>0.62151394422310757</v>
      </c>
      <c r="L18" s="2">
        <f t="shared" si="1"/>
        <v>8408.25</v>
      </c>
      <c r="M18" s="3">
        <f t="shared" si="4"/>
        <v>8.3665338645418322E-2</v>
      </c>
      <c r="N18" s="3">
        <f t="shared" si="5"/>
        <v>0.12</v>
      </c>
    </row>
    <row r="19" spans="1:17" x14ac:dyDescent="0.3">
      <c r="A19">
        <v>15</v>
      </c>
      <c r="B19">
        <v>258</v>
      </c>
      <c r="C19">
        <v>30</v>
      </c>
      <c r="D19">
        <v>194</v>
      </c>
      <c r="E19">
        <v>183</v>
      </c>
      <c r="F19">
        <v>120</v>
      </c>
      <c r="G19">
        <v>105</v>
      </c>
      <c r="H19">
        <v>2</v>
      </c>
      <c r="I19" s="2">
        <f t="shared" si="0"/>
        <v>13320</v>
      </c>
      <c r="J19" s="3">
        <f t="shared" si="2"/>
        <v>0.75193798449612403</v>
      </c>
      <c r="K19" s="3">
        <f t="shared" si="3"/>
        <v>0.70930232558139539</v>
      </c>
      <c r="L19" s="2">
        <f t="shared" si="1"/>
        <v>9990</v>
      </c>
      <c r="M19" s="3">
        <f t="shared" si="4"/>
        <v>0.11627906976744186</v>
      </c>
      <c r="N19" s="3">
        <f t="shared" si="5"/>
        <v>0.15463917525773196</v>
      </c>
      <c r="Q19" s="2"/>
    </row>
    <row r="20" spans="1:17" x14ac:dyDescent="0.3">
      <c r="A20">
        <v>16</v>
      </c>
      <c r="B20">
        <v>276</v>
      </c>
      <c r="C20">
        <v>28</v>
      </c>
      <c r="D20">
        <v>223</v>
      </c>
      <c r="E20">
        <v>212</v>
      </c>
      <c r="F20">
        <v>130</v>
      </c>
      <c r="G20">
        <v>123</v>
      </c>
      <c r="H20">
        <v>0</v>
      </c>
      <c r="I20" s="2">
        <f t="shared" si="0"/>
        <v>14430</v>
      </c>
      <c r="J20" s="3">
        <f t="shared" si="2"/>
        <v>0.80797101449275366</v>
      </c>
      <c r="K20" s="3">
        <f t="shared" si="3"/>
        <v>0.76811594202898548</v>
      </c>
      <c r="L20" s="2">
        <f t="shared" si="1"/>
        <v>10822.5</v>
      </c>
      <c r="M20" s="3">
        <f t="shared" si="4"/>
        <v>0.10144927536231885</v>
      </c>
      <c r="N20" s="3">
        <f t="shared" si="5"/>
        <v>0.12556053811659193</v>
      </c>
    </row>
    <row r="21" spans="1:17" x14ac:dyDescent="0.3">
      <c r="A21">
        <v>17</v>
      </c>
      <c r="B21">
        <v>366</v>
      </c>
      <c r="C21">
        <v>36</v>
      </c>
      <c r="D21">
        <v>289</v>
      </c>
      <c r="E21">
        <v>273</v>
      </c>
      <c r="F21">
        <v>168</v>
      </c>
      <c r="G21">
        <v>160</v>
      </c>
      <c r="H21">
        <v>0</v>
      </c>
      <c r="I21" s="2">
        <f t="shared" si="0"/>
        <v>18648</v>
      </c>
      <c r="J21" s="3">
        <f t="shared" si="2"/>
        <v>0.7896174863387978</v>
      </c>
      <c r="K21" s="3">
        <f t="shared" si="3"/>
        <v>0.74590163934426235</v>
      </c>
      <c r="L21" s="2">
        <f t="shared" si="1"/>
        <v>13986</v>
      </c>
      <c r="M21" s="3">
        <f t="shared" si="4"/>
        <v>9.8360655737704916E-2</v>
      </c>
      <c r="N21" s="3">
        <f t="shared" si="5"/>
        <v>0.1245674740484429</v>
      </c>
    </row>
    <row r="22" spans="1:17" x14ac:dyDescent="0.3">
      <c r="A22">
        <v>18</v>
      </c>
      <c r="B22">
        <v>371</v>
      </c>
      <c r="C22">
        <v>47</v>
      </c>
      <c r="D22">
        <v>285</v>
      </c>
      <c r="E22">
        <v>269</v>
      </c>
      <c r="F22">
        <v>141</v>
      </c>
      <c r="G22">
        <v>186</v>
      </c>
      <c r="H22">
        <v>1</v>
      </c>
      <c r="I22" s="2">
        <f t="shared" si="0"/>
        <v>15651</v>
      </c>
      <c r="J22" s="3">
        <f t="shared" si="2"/>
        <v>0.76819407008086249</v>
      </c>
      <c r="K22" s="3">
        <f t="shared" si="3"/>
        <v>0.72506738544474392</v>
      </c>
      <c r="L22" s="2">
        <f t="shared" si="1"/>
        <v>11738.25</v>
      </c>
      <c r="M22" s="3">
        <f t="shared" si="4"/>
        <v>0.12668463611859837</v>
      </c>
      <c r="N22" s="3">
        <f t="shared" si="5"/>
        <v>0.1649122807017544</v>
      </c>
    </row>
    <row r="23" spans="1:17" x14ac:dyDescent="0.3">
      <c r="A23">
        <v>19</v>
      </c>
      <c r="B23">
        <v>323</v>
      </c>
      <c r="C23">
        <v>38</v>
      </c>
      <c r="D23">
        <v>256</v>
      </c>
      <c r="E23">
        <v>241</v>
      </c>
      <c r="F23">
        <v>150</v>
      </c>
      <c r="G23">
        <v>137</v>
      </c>
      <c r="H23">
        <v>0</v>
      </c>
      <c r="I23" s="2">
        <f t="shared" si="0"/>
        <v>16650</v>
      </c>
      <c r="J23" s="3">
        <f t="shared" si="2"/>
        <v>0.79256965944272451</v>
      </c>
      <c r="K23" s="3">
        <f t="shared" si="3"/>
        <v>0.74613003095975228</v>
      </c>
      <c r="L23" s="2">
        <f t="shared" si="1"/>
        <v>12487.5</v>
      </c>
      <c r="M23" s="3">
        <f t="shared" si="4"/>
        <v>0.11764705882352941</v>
      </c>
      <c r="N23" s="3">
        <f t="shared" si="5"/>
        <v>0.1484375</v>
      </c>
    </row>
    <row r="24" spans="1:17" x14ac:dyDescent="0.3">
      <c r="A24">
        <v>20</v>
      </c>
      <c r="B24">
        <v>321</v>
      </c>
      <c r="C24">
        <v>43</v>
      </c>
      <c r="D24">
        <v>253</v>
      </c>
      <c r="E24">
        <v>242</v>
      </c>
      <c r="F24">
        <v>142</v>
      </c>
      <c r="G24">
        <v>148</v>
      </c>
      <c r="H24">
        <v>0</v>
      </c>
      <c r="I24" s="2">
        <f t="shared" si="0"/>
        <v>15762</v>
      </c>
      <c r="J24" s="3">
        <f t="shared" si="2"/>
        <v>0.78816199376947038</v>
      </c>
      <c r="K24" s="3">
        <f t="shared" si="3"/>
        <v>0.75389408099688471</v>
      </c>
      <c r="L24" s="2">
        <f t="shared" si="1"/>
        <v>11821.5</v>
      </c>
      <c r="M24" s="3">
        <f t="shared" si="4"/>
        <v>0.13395638629283488</v>
      </c>
      <c r="N24" s="3">
        <f t="shared" si="5"/>
        <v>0.16996047430830039</v>
      </c>
    </row>
    <row r="25" spans="1:17" x14ac:dyDescent="0.3">
      <c r="A25">
        <v>21</v>
      </c>
      <c r="B25">
        <v>270</v>
      </c>
      <c r="C25">
        <v>37</v>
      </c>
      <c r="D25">
        <v>214</v>
      </c>
      <c r="E25">
        <v>208</v>
      </c>
      <c r="F25">
        <v>124</v>
      </c>
      <c r="G25">
        <v>137</v>
      </c>
      <c r="H25">
        <v>0</v>
      </c>
      <c r="I25" s="2">
        <f t="shared" si="0"/>
        <v>13764</v>
      </c>
      <c r="J25" s="3">
        <f t="shared" si="2"/>
        <v>0.79259259259259263</v>
      </c>
      <c r="K25" s="3">
        <f t="shared" si="3"/>
        <v>0.77037037037037037</v>
      </c>
      <c r="L25" s="2">
        <f t="shared" si="1"/>
        <v>10323</v>
      </c>
      <c r="M25" s="3">
        <f t="shared" si="4"/>
        <v>0.13703703703703704</v>
      </c>
      <c r="N25" s="3">
        <f t="shared" si="5"/>
        <v>0.17289719626168223</v>
      </c>
    </row>
    <row r="26" spans="1:17" x14ac:dyDescent="0.3">
      <c r="A26">
        <v>22</v>
      </c>
      <c r="B26">
        <v>309</v>
      </c>
      <c r="C26">
        <v>43</v>
      </c>
      <c r="D26">
        <v>240</v>
      </c>
      <c r="E26">
        <v>234</v>
      </c>
      <c r="F26">
        <v>112</v>
      </c>
      <c r="G26">
        <v>163</v>
      </c>
      <c r="H26">
        <v>0</v>
      </c>
      <c r="I26" s="2">
        <f t="shared" si="0"/>
        <v>12432</v>
      </c>
      <c r="J26" s="3">
        <f t="shared" si="2"/>
        <v>0.77669902912621358</v>
      </c>
      <c r="K26" s="3">
        <f t="shared" si="3"/>
        <v>0.75728155339805825</v>
      </c>
      <c r="L26" s="2">
        <f t="shared" si="1"/>
        <v>9324</v>
      </c>
      <c r="M26" s="3">
        <f t="shared" si="4"/>
        <v>0.13915857605177995</v>
      </c>
      <c r="N26" s="3">
        <f t="shared" si="5"/>
        <v>0.17916666666666667</v>
      </c>
    </row>
    <row r="27" spans="1:17" x14ac:dyDescent="0.3">
      <c r="A27">
        <v>23</v>
      </c>
      <c r="B27">
        <v>252</v>
      </c>
      <c r="C27">
        <v>23</v>
      </c>
      <c r="D27">
        <v>195</v>
      </c>
      <c r="E27">
        <v>192</v>
      </c>
      <c r="F27">
        <v>102</v>
      </c>
      <c r="G27">
        <v>114</v>
      </c>
      <c r="H27">
        <v>0</v>
      </c>
      <c r="I27" s="2">
        <f t="shared" si="0"/>
        <v>11322</v>
      </c>
      <c r="J27" s="3">
        <f t="shared" si="2"/>
        <v>0.77380952380952384</v>
      </c>
      <c r="K27" s="3">
        <f t="shared" si="3"/>
        <v>0.76190476190476186</v>
      </c>
      <c r="L27" s="2">
        <f t="shared" si="1"/>
        <v>8491.5</v>
      </c>
      <c r="M27" s="3">
        <f t="shared" si="4"/>
        <v>9.1269841269841265E-2</v>
      </c>
      <c r="N27" s="3">
        <f t="shared" si="5"/>
        <v>0.11794871794871795</v>
      </c>
    </row>
    <row r="28" spans="1:17" x14ac:dyDescent="0.3">
      <c r="A28" s="1" t="s">
        <v>47</v>
      </c>
      <c r="B28" s="1">
        <v>5709</v>
      </c>
      <c r="C28" s="1">
        <v>628</v>
      </c>
      <c r="D28" s="1">
        <v>4467</v>
      </c>
      <c r="E28" s="1">
        <v>4231</v>
      </c>
      <c r="F28" s="1">
        <v>2429</v>
      </c>
      <c r="G28" s="1">
        <v>2637</v>
      </c>
      <c r="H28" s="1">
        <v>5</v>
      </c>
      <c r="I28" s="9">
        <f t="shared" si="0"/>
        <v>269619</v>
      </c>
      <c r="J28" s="10">
        <f t="shared" si="2"/>
        <v>0.78244876510772465</v>
      </c>
      <c r="K28" s="10">
        <f t="shared" si="3"/>
        <v>0.74111052723769488</v>
      </c>
      <c r="L28" s="9">
        <f t="shared" si="1"/>
        <v>202214.25</v>
      </c>
      <c r="M28" s="10">
        <f t="shared" si="4"/>
        <v>0.11000175162024874</v>
      </c>
      <c r="N28" s="10">
        <f t="shared" si="5"/>
        <v>0.14058652339377659</v>
      </c>
    </row>
    <row r="31" spans="1:17" ht="32.5" x14ac:dyDescent="0.65">
      <c r="A31" s="42" t="s">
        <v>57</v>
      </c>
      <c r="B31" s="42"/>
      <c r="C31" s="42"/>
      <c r="D31" s="42"/>
      <c r="E31" s="42"/>
      <c r="F31" s="42"/>
      <c r="G31" s="42"/>
      <c r="H31" s="42"/>
      <c r="I31" s="42"/>
      <c r="J31" s="42"/>
      <c r="K31" s="42"/>
      <c r="L31" s="42"/>
      <c r="M31" s="42"/>
      <c r="N31" s="42"/>
    </row>
    <row r="32" spans="1:17" x14ac:dyDescent="0.3">
      <c r="A32" s="43" t="s">
        <v>44</v>
      </c>
      <c r="B32" s="43"/>
      <c r="C32" s="43"/>
      <c r="D32" s="43"/>
      <c r="E32" s="43"/>
      <c r="F32" s="43"/>
      <c r="G32" s="43"/>
      <c r="H32" s="43"/>
      <c r="I32" s="43"/>
      <c r="J32" s="43"/>
      <c r="K32" s="43"/>
      <c r="L32" s="43"/>
      <c r="M32" s="43"/>
      <c r="N32" s="43"/>
    </row>
    <row r="33" spans="1:23" s="37" customFormat="1" ht="28" x14ac:dyDescent="0.3">
      <c r="A33" s="35" t="s">
        <v>45</v>
      </c>
      <c r="B33" s="35" t="s">
        <v>4</v>
      </c>
      <c r="C33" s="35" t="s">
        <v>6</v>
      </c>
      <c r="D33" s="36" t="s">
        <v>8</v>
      </c>
      <c r="E33" s="35" t="s">
        <v>10</v>
      </c>
      <c r="F33" s="35" t="s">
        <v>12</v>
      </c>
      <c r="G33" s="35" t="s">
        <v>14</v>
      </c>
      <c r="H33" s="35" t="s">
        <v>16</v>
      </c>
      <c r="I33" s="35" t="s">
        <v>18</v>
      </c>
      <c r="J33" s="35" t="s">
        <v>20</v>
      </c>
      <c r="K33" s="35" t="s">
        <v>22</v>
      </c>
      <c r="L33" s="35" t="s">
        <v>24</v>
      </c>
      <c r="M33" s="35" t="s">
        <v>46</v>
      </c>
      <c r="N33" s="35" t="s">
        <v>28</v>
      </c>
    </row>
    <row r="34" spans="1:23" x14ac:dyDescent="0.3">
      <c r="A34" s="12">
        <v>0</v>
      </c>
      <c r="B34">
        <v>113</v>
      </c>
      <c r="C34">
        <v>13</v>
      </c>
      <c r="D34">
        <v>94</v>
      </c>
      <c r="E34">
        <v>91</v>
      </c>
      <c r="F34">
        <v>58</v>
      </c>
      <c r="G34">
        <v>50</v>
      </c>
      <c r="H34">
        <v>0</v>
      </c>
      <c r="I34" s="2">
        <f t="shared" ref="I34:I58" si="6">F34*111</f>
        <v>6438</v>
      </c>
      <c r="J34" s="3">
        <f>D34/B34</f>
        <v>0.83185840707964598</v>
      </c>
      <c r="K34" s="3">
        <f>E34/B34</f>
        <v>0.80530973451327437</v>
      </c>
      <c r="L34" s="2">
        <f t="shared" ref="L34:L58" si="7">(1-$W$36)*I34</f>
        <v>4828.5</v>
      </c>
      <c r="M34" s="3">
        <f>C34/B34</f>
        <v>0.11504424778761062</v>
      </c>
      <c r="N34" s="3">
        <f>C34/D34</f>
        <v>0.13829787234042554</v>
      </c>
    </row>
    <row r="35" spans="1:23" x14ac:dyDescent="0.3">
      <c r="A35" s="12">
        <v>1</v>
      </c>
      <c r="B35">
        <v>98</v>
      </c>
      <c r="C35">
        <v>11</v>
      </c>
      <c r="D35">
        <v>75</v>
      </c>
      <c r="E35">
        <v>74</v>
      </c>
      <c r="F35">
        <v>28</v>
      </c>
      <c r="G35">
        <v>55</v>
      </c>
      <c r="H35">
        <v>1</v>
      </c>
      <c r="I35" s="2">
        <f t="shared" si="6"/>
        <v>3108</v>
      </c>
      <c r="J35" s="3">
        <f t="shared" ref="J35:J58" si="8">D35/B35</f>
        <v>0.76530612244897955</v>
      </c>
      <c r="K35" s="3">
        <f t="shared" ref="K35:K58" si="9">E35/B35</f>
        <v>0.75510204081632648</v>
      </c>
      <c r="L35" s="2">
        <f t="shared" si="7"/>
        <v>2331</v>
      </c>
      <c r="M35" s="3">
        <f t="shared" ref="M35:M58" si="10">C35/B35</f>
        <v>0.11224489795918367</v>
      </c>
      <c r="N35" s="3">
        <f t="shared" ref="N35:N58" si="11">C35/D35</f>
        <v>0.14666666666666667</v>
      </c>
      <c r="Q35" s="19"/>
      <c r="R35" s="19" t="s">
        <v>35</v>
      </c>
      <c r="S35" s="20" t="s">
        <v>36</v>
      </c>
      <c r="T35" s="19" t="s">
        <v>37</v>
      </c>
      <c r="W35" s="18" t="s">
        <v>53</v>
      </c>
    </row>
    <row r="36" spans="1:23" x14ac:dyDescent="0.3">
      <c r="A36" s="12">
        <v>2</v>
      </c>
      <c r="B36">
        <v>87</v>
      </c>
      <c r="C36">
        <v>12</v>
      </c>
      <c r="D36">
        <v>70</v>
      </c>
      <c r="E36">
        <v>66</v>
      </c>
      <c r="F36">
        <v>35</v>
      </c>
      <c r="G36">
        <v>40</v>
      </c>
      <c r="H36">
        <v>0</v>
      </c>
      <c r="I36" s="2">
        <f t="shared" si="6"/>
        <v>3885</v>
      </c>
      <c r="J36" s="3">
        <f t="shared" si="8"/>
        <v>0.8045977011494253</v>
      </c>
      <c r="K36" s="3">
        <f t="shared" si="9"/>
        <v>0.75862068965517238</v>
      </c>
      <c r="L36" s="2">
        <f t="shared" si="7"/>
        <v>2913.75</v>
      </c>
      <c r="M36" s="3">
        <f t="shared" si="10"/>
        <v>0.13793103448275862</v>
      </c>
      <c r="N36" s="3">
        <f t="shared" si="11"/>
        <v>0.17142857142857143</v>
      </c>
      <c r="Q36" s="19" t="s">
        <v>20</v>
      </c>
      <c r="R36" s="21">
        <f>SUM(D$42:D$51)/SUM(B$42:B$51)</f>
        <v>0.80152671755725191</v>
      </c>
      <c r="S36" s="21">
        <f>SUM(D$34:D$57)/SUM(B$34:B$57)</f>
        <v>0.79635006221484861</v>
      </c>
      <c r="T36" s="21">
        <f>(SUM(D$34:D$41)+SUM(D52:D57))/(SUM(B$34:B$41)+SUM(B52:B57))</f>
        <v>0.79236977256052821</v>
      </c>
      <c r="W36" s="18">
        <v>0.25</v>
      </c>
    </row>
    <row r="37" spans="1:23" x14ac:dyDescent="0.3">
      <c r="A37" s="12">
        <v>3</v>
      </c>
      <c r="B37">
        <v>75</v>
      </c>
      <c r="C37">
        <v>5</v>
      </c>
      <c r="D37">
        <v>57</v>
      </c>
      <c r="E37">
        <v>57</v>
      </c>
      <c r="F37">
        <v>24</v>
      </c>
      <c r="G37">
        <v>36</v>
      </c>
      <c r="H37">
        <v>0</v>
      </c>
      <c r="I37" s="2">
        <f t="shared" si="6"/>
        <v>2664</v>
      </c>
      <c r="J37" s="3">
        <f t="shared" si="8"/>
        <v>0.76</v>
      </c>
      <c r="K37" s="3">
        <f t="shared" si="9"/>
        <v>0.76</v>
      </c>
      <c r="L37" s="2">
        <f t="shared" si="7"/>
        <v>1998</v>
      </c>
      <c r="M37" s="3">
        <f t="shared" si="10"/>
        <v>6.6666666666666666E-2</v>
      </c>
      <c r="N37" s="3">
        <f t="shared" si="11"/>
        <v>8.771929824561403E-2</v>
      </c>
      <c r="Q37" s="19" t="s">
        <v>26</v>
      </c>
      <c r="R37" s="22">
        <f>SUM(C$42:C$51)/SUM(B$42:B$51)</f>
        <v>8.6832061068702296E-2</v>
      </c>
      <c r="S37" s="22">
        <f>SUM(C$34:C$57)/SUM(B$34:B$57)</f>
        <v>8.7100788054749065E-2</v>
      </c>
      <c r="T37" s="22">
        <f>(SUM(C$34:C$41)+SUM(C$52:C$57))/(SUM(B$34:C$41)+SUM(B$52:B$57))</f>
        <v>8.380281690140845E-2</v>
      </c>
    </row>
    <row r="38" spans="1:23" x14ac:dyDescent="0.3">
      <c r="A38" s="12">
        <v>4</v>
      </c>
      <c r="B38">
        <v>75</v>
      </c>
      <c r="C38">
        <v>5</v>
      </c>
      <c r="D38">
        <v>64</v>
      </c>
      <c r="E38">
        <v>63</v>
      </c>
      <c r="F38">
        <v>33</v>
      </c>
      <c r="G38">
        <v>38</v>
      </c>
      <c r="H38">
        <v>0</v>
      </c>
      <c r="I38" s="2">
        <f t="shared" si="6"/>
        <v>3663</v>
      </c>
      <c r="J38" s="3">
        <f t="shared" si="8"/>
        <v>0.85333333333333339</v>
      </c>
      <c r="K38" s="3">
        <f t="shared" si="9"/>
        <v>0.84</v>
      </c>
      <c r="L38" s="2">
        <f t="shared" si="7"/>
        <v>2747.25</v>
      </c>
      <c r="M38" s="3">
        <f t="shared" si="10"/>
        <v>6.6666666666666666E-2</v>
      </c>
      <c r="N38" s="3">
        <f t="shared" si="11"/>
        <v>7.8125E-2</v>
      </c>
      <c r="Q38" s="19" t="s">
        <v>49</v>
      </c>
      <c r="R38" s="22">
        <f>SUM(C$42:C$51)/SUM(D$42:D$51)</f>
        <v>0.10833333333333334</v>
      </c>
      <c r="S38" s="22">
        <f>SUM(C$34:C$57)/SUM(D$34:D$57)</f>
        <v>0.109375</v>
      </c>
      <c r="T38" s="22">
        <f>(SUM(C$34:C$41)+SUM(C$52:C$57))/(SUM(D$34:D$41)+SUM(D$52:D$57))</f>
        <v>0.11018518518518519</v>
      </c>
    </row>
    <row r="39" spans="1:23" x14ac:dyDescent="0.3">
      <c r="A39" s="12">
        <v>5</v>
      </c>
      <c r="B39">
        <v>66</v>
      </c>
      <c r="C39">
        <v>2</v>
      </c>
      <c r="D39">
        <v>53</v>
      </c>
      <c r="E39">
        <v>51</v>
      </c>
      <c r="F39">
        <v>21</v>
      </c>
      <c r="G39">
        <v>41</v>
      </c>
      <c r="H39">
        <v>1</v>
      </c>
      <c r="I39" s="2">
        <f t="shared" si="6"/>
        <v>2331</v>
      </c>
      <c r="J39" s="3">
        <f t="shared" si="8"/>
        <v>0.80303030303030298</v>
      </c>
      <c r="K39" s="3">
        <f t="shared" si="9"/>
        <v>0.77272727272727271</v>
      </c>
      <c r="L39" s="2">
        <f t="shared" si="7"/>
        <v>1748.25</v>
      </c>
      <c r="M39" s="3">
        <f t="shared" si="10"/>
        <v>3.0303030303030304E-2</v>
      </c>
      <c r="N39" s="3">
        <f t="shared" si="11"/>
        <v>3.7735849056603772E-2</v>
      </c>
    </row>
    <row r="40" spans="1:23" x14ac:dyDescent="0.3">
      <c r="A40" s="12">
        <v>6</v>
      </c>
      <c r="B40">
        <v>60</v>
      </c>
      <c r="C40">
        <v>5</v>
      </c>
      <c r="D40">
        <v>49</v>
      </c>
      <c r="E40">
        <v>48</v>
      </c>
      <c r="F40">
        <v>34</v>
      </c>
      <c r="G40">
        <v>21</v>
      </c>
      <c r="H40">
        <v>0</v>
      </c>
      <c r="I40" s="2">
        <f t="shared" si="6"/>
        <v>3774</v>
      </c>
      <c r="J40" s="3">
        <f t="shared" si="8"/>
        <v>0.81666666666666665</v>
      </c>
      <c r="K40" s="3">
        <f t="shared" si="9"/>
        <v>0.8</v>
      </c>
      <c r="L40" s="2">
        <f t="shared" si="7"/>
        <v>2830.5</v>
      </c>
      <c r="M40" s="3">
        <f t="shared" si="10"/>
        <v>8.3333333333333329E-2</v>
      </c>
      <c r="N40" s="3">
        <f t="shared" si="11"/>
        <v>0.10204081632653061</v>
      </c>
    </row>
    <row r="41" spans="1:23" x14ac:dyDescent="0.3">
      <c r="A41" s="12">
        <v>7</v>
      </c>
      <c r="B41">
        <v>56</v>
      </c>
      <c r="C41">
        <v>4</v>
      </c>
      <c r="D41">
        <v>43</v>
      </c>
      <c r="E41">
        <v>43</v>
      </c>
      <c r="F41">
        <v>25</v>
      </c>
      <c r="G41">
        <v>23</v>
      </c>
      <c r="H41">
        <v>0</v>
      </c>
      <c r="I41" s="2">
        <f t="shared" si="6"/>
        <v>2775</v>
      </c>
      <c r="J41" s="3">
        <f t="shared" si="8"/>
        <v>0.7678571428571429</v>
      </c>
      <c r="K41" s="3">
        <f t="shared" si="9"/>
        <v>0.7678571428571429</v>
      </c>
      <c r="L41" s="2">
        <f t="shared" si="7"/>
        <v>2081.25</v>
      </c>
      <c r="M41" s="3">
        <f t="shared" si="10"/>
        <v>7.1428571428571425E-2</v>
      </c>
      <c r="N41" s="3">
        <f t="shared" si="11"/>
        <v>9.3023255813953487E-2</v>
      </c>
    </row>
    <row r="42" spans="1:23" x14ac:dyDescent="0.3">
      <c r="A42" s="12">
        <v>8</v>
      </c>
      <c r="B42">
        <v>72</v>
      </c>
      <c r="C42">
        <v>8</v>
      </c>
      <c r="D42">
        <v>63</v>
      </c>
      <c r="E42">
        <v>59</v>
      </c>
      <c r="F42">
        <v>35</v>
      </c>
      <c r="G42">
        <v>33</v>
      </c>
      <c r="H42">
        <v>1</v>
      </c>
      <c r="I42" s="2">
        <f t="shared" si="6"/>
        <v>3885</v>
      </c>
      <c r="J42" s="3">
        <f t="shared" si="8"/>
        <v>0.875</v>
      </c>
      <c r="K42" s="3">
        <f t="shared" si="9"/>
        <v>0.81944444444444442</v>
      </c>
      <c r="L42" s="2">
        <f t="shared" si="7"/>
        <v>2913.75</v>
      </c>
      <c r="M42" s="3">
        <f t="shared" si="10"/>
        <v>0.1111111111111111</v>
      </c>
      <c r="N42" s="3">
        <f t="shared" si="11"/>
        <v>0.12698412698412698</v>
      </c>
    </row>
    <row r="43" spans="1:23" x14ac:dyDescent="0.3">
      <c r="A43" s="12">
        <v>9</v>
      </c>
      <c r="B43">
        <v>79</v>
      </c>
      <c r="C43">
        <v>5</v>
      </c>
      <c r="D43">
        <v>67</v>
      </c>
      <c r="E43">
        <v>63</v>
      </c>
      <c r="F43">
        <v>35</v>
      </c>
      <c r="G43">
        <v>37</v>
      </c>
      <c r="H43">
        <v>0</v>
      </c>
      <c r="I43" s="2">
        <f t="shared" si="6"/>
        <v>3885</v>
      </c>
      <c r="J43" s="3">
        <f t="shared" si="8"/>
        <v>0.84810126582278478</v>
      </c>
      <c r="K43" s="3">
        <f t="shared" si="9"/>
        <v>0.79746835443037978</v>
      </c>
      <c r="L43" s="2">
        <f t="shared" si="7"/>
        <v>2913.75</v>
      </c>
      <c r="M43" s="3">
        <f t="shared" si="10"/>
        <v>6.3291139240506333E-2</v>
      </c>
      <c r="N43" s="3">
        <f t="shared" si="11"/>
        <v>7.4626865671641784E-2</v>
      </c>
    </row>
    <row r="44" spans="1:23" x14ac:dyDescent="0.3">
      <c r="A44" s="12">
        <v>10</v>
      </c>
      <c r="B44">
        <v>102</v>
      </c>
      <c r="C44">
        <v>8</v>
      </c>
      <c r="D44">
        <v>77</v>
      </c>
      <c r="E44">
        <v>71</v>
      </c>
      <c r="F44">
        <v>49</v>
      </c>
      <c r="G44">
        <v>42</v>
      </c>
      <c r="H44">
        <v>0</v>
      </c>
      <c r="I44" s="2">
        <f t="shared" si="6"/>
        <v>5439</v>
      </c>
      <c r="J44" s="3">
        <f t="shared" si="8"/>
        <v>0.75490196078431371</v>
      </c>
      <c r="K44" s="3">
        <f t="shared" si="9"/>
        <v>0.69607843137254899</v>
      </c>
      <c r="L44" s="2">
        <f t="shared" si="7"/>
        <v>4079.25</v>
      </c>
      <c r="M44" s="3">
        <f t="shared" si="10"/>
        <v>7.8431372549019607E-2</v>
      </c>
      <c r="N44" s="3">
        <f t="shared" si="11"/>
        <v>0.1038961038961039</v>
      </c>
    </row>
    <row r="45" spans="1:23" x14ac:dyDescent="0.3">
      <c r="A45" s="12">
        <v>11</v>
      </c>
      <c r="B45">
        <v>116</v>
      </c>
      <c r="C45">
        <v>8</v>
      </c>
      <c r="D45">
        <v>101</v>
      </c>
      <c r="E45">
        <v>97</v>
      </c>
      <c r="F45">
        <v>62</v>
      </c>
      <c r="G45">
        <v>55</v>
      </c>
      <c r="H45">
        <v>1</v>
      </c>
      <c r="I45" s="2">
        <f t="shared" si="6"/>
        <v>6882</v>
      </c>
      <c r="J45" s="3">
        <f t="shared" si="8"/>
        <v>0.87068965517241381</v>
      </c>
      <c r="K45" s="3">
        <f t="shared" si="9"/>
        <v>0.83620689655172409</v>
      </c>
      <c r="L45" s="2">
        <f t="shared" si="7"/>
        <v>5161.5</v>
      </c>
      <c r="M45" s="3">
        <f t="shared" si="10"/>
        <v>6.8965517241379309E-2</v>
      </c>
      <c r="N45" s="3">
        <f t="shared" si="11"/>
        <v>7.9207920792079209E-2</v>
      </c>
    </row>
    <row r="46" spans="1:23" x14ac:dyDescent="0.3">
      <c r="A46" s="12">
        <v>12</v>
      </c>
      <c r="B46">
        <v>138</v>
      </c>
      <c r="C46">
        <v>16</v>
      </c>
      <c r="D46">
        <v>117</v>
      </c>
      <c r="E46">
        <v>113</v>
      </c>
      <c r="F46">
        <v>66</v>
      </c>
      <c r="G46">
        <v>62</v>
      </c>
      <c r="H46">
        <v>1</v>
      </c>
      <c r="I46" s="2">
        <f t="shared" si="6"/>
        <v>7326</v>
      </c>
      <c r="J46" s="3">
        <f t="shared" si="8"/>
        <v>0.84782608695652173</v>
      </c>
      <c r="K46" s="3">
        <f t="shared" si="9"/>
        <v>0.8188405797101449</v>
      </c>
      <c r="L46" s="2">
        <f t="shared" si="7"/>
        <v>5494.5</v>
      </c>
      <c r="M46" s="3">
        <f t="shared" si="10"/>
        <v>0.11594202898550725</v>
      </c>
      <c r="N46" s="3">
        <f t="shared" si="11"/>
        <v>0.13675213675213677</v>
      </c>
    </row>
    <row r="47" spans="1:23" x14ac:dyDescent="0.3">
      <c r="A47" s="12">
        <v>13</v>
      </c>
      <c r="B47">
        <v>95</v>
      </c>
      <c r="C47">
        <v>7</v>
      </c>
      <c r="D47">
        <v>71</v>
      </c>
      <c r="E47">
        <v>67</v>
      </c>
      <c r="F47">
        <v>33</v>
      </c>
      <c r="G47">
        <v>42</v>
      </c>
      <c r="H47">
        <v>0</v>
      </c>
      <c r="I47" s="2">
        <f t="shared" si="6"/>
        <v>3663</v>
      </c>
      <c r="J47" s="3">
        <f t="shared" si="8"/>
        <v>0.74736842105263157</v>
      </c>
      <c r="K47" s="3">
        <f t="shared" si="9"/>
        <v>0.70526315789473681</v>
      </c>
      <c r="L47" s="2">
        <f t="shared" si="7"/>
        <v>2747.25</v>
      </c>
      <c r="M47" s="3">
        <f t="shared" si="10"/>
        <v>7.3684210526315783E-2</v>
      </c>
      <c r="N47" s="3">
        <f t="shared" si="11"/>
        <v>9.8591549295774641E-2</v>
      </c>
    </row>
    <row r="48" spans="1:23" x14ac:dyDescent="0.3">
      <c r="A48" s="12">
        <v>14</v>
      </c>
      <c r="B48">
        <v>100</v>
      </c>
      <c r="C48">
        <v>10</v>
      </c>
      <c r="D48">
        <v>78</v>
      </c>
      <c r="E48">
        <v>73</v>
      </c>
      <c r="F48">
        <v>45</v>
      </c>
      <c r="G48">
        <v>43</v>
      </c>
      <c r="H48">
        <v>0</v>
      </c>
      <c r="I48" s="2">
        <f t="shared" si="6"/>
        <v>4995</v>
      </c>
      <c r="J48" s="3">
        <f t="shared" si="8"/>
        <v>0.78</v>
      </c>
      <c r="K48" s="3">
        <f t="shared" si="9"/>
        <v>0.73</v>
      </c>
      <c r="L48" s="2">
        <f t="shared" si="7"/>
        <v>3746.25</v>
      </c>
      <c r="M48" s="3">
        <f t="shared" si="10"/>
        <v>0.1</v>
      </c>
      <c r="N48" s="3">
        <f t="shared" si="11"/>
        <v>0.12820512820512819</v>
      </c>
    </row>
    <row r="49" spans="1:14" x14ac:dyDescent="0.3">
      <c r="A49" s="12">
        <v>15</v>
      </c>
      <c r="B49">
        <v>106</v>
      </c>
      <c r="C49">
        <v>6</v>
      </c>
      <c r="D49">
        <v>84</v>
      </c>
      <c r="E49">
        <v>79</v>
      </c>
      <c r="F49">
        <v>47</v>
      </c>
      <c r="G49">
        <v>50</v>
      </c>
      <c r="H49">
        <v>0</v>
      </c>
      <c r="I49" s="2">
        <f t="shared" si="6"/>
        <v>5217</v>
      </c>
      <c r="J49" s="3">
        <f t="shared" si="8"/>
        <v>0.79245283018867929</v>
      </c>
      <c r="K49" s="3">
        <f t="shared" si="9"/>
        <v>0.74528301886792447</v>
      </c>
      <c r="L49" s="2">
        <f t="shared" si="7"/>
        <v>3912.75</v>
      </c>
      <c r="M49" s="3">
        <f t="shared" si="10"/>
        <v>5.6603773584905662E-2</v>
      </c>
      <c r="N49" s="3">
        <f t="shared" si="11"/>
        <v>7.1428571428571425E-2</v>
      </c>
    </row>
    <row r="50" spans="1:14" x14ac:dyDescent="0.3">
      <c r="A50" s="12">
        <v>16</v>
      </c>
      <c r="B50">
        <v>109</v>
      </c>
      <c r="C50">
        <v>9</v>
      </c>
      <c r="D50">
        <v>83</v>
      </c>
      <c r="E50">
        <v>79</v>
      </c>
      <c r="F50">
        <v>47</v>
      </c>
      <c r="G50">
        <v>54</v>
      </c>
      <c r="H50">
        <v>0</v>
      </c>
      <c r="I50" s="2">
        <f t="shared" si="6"/>
        <v>5217</v>
      </c>
      <c r="J50" s="3">
        <f t="shared" si="8"/>
        <v>0.76146788990825687</v>
      </c>
      <c r="K50" s="3">
        <f t="shared" si="9"/>
        <v>0.72477064220183485</v>
      </c>
      <c r="L50" s="2">
        <f t="shared" si="7"/>
        <v>3912.75</v>
      </c>
      <c r="M50" s="3">
        <f t="shared" si="10"/>
        <v>8.2568807339449546E-2</v>
      </c>
      <c r="N50" s="3">
        <f t="shared" si="11"/>
        <v>0.10843373493975904</v>
      </c>
    </row>
    <row r="51" spans="1:14" x14ac:dyDescent="0.3">
      <c r="A51" s="12">
        <v>17</v>
      </c>
      <c r="B51">
        <v>131</v>
      </c>
      <c r="C51">
        <v>14</v>
      </c>
      <c r="D51">
        <v>99</v>
      </c>
      <c r="E51">
        <v>96</v>
      </c>
      <c r="F51">
        <v>57</v>
      </c>
      <c r="G51">
        <v>56</v>
      </c>
      <c r="H51">
        <v>0</v>
      </c>
      <c r="I51" s="2">
        <f t="shared" si="6"/>
        <v>6327</v>
      </c>
      <c r="J51" s="3">
        <f t="shared" si="8"/>
        <v>0.75572519083969469</v>
      </c>
      <c r="K51" s="3">
        <f t="shared" si="9"/>
        <v>0.73282442748091603</v>
      </c>
      <c r="L51" s="2">
        <f t="shared" si="7"/>
        <v>4745.25</v>
      </c>
      <c r="M51" s="3">
        <f t="shared" si="10"/>
        <v>0.10687022900763359</v>
      </c>
      <c r="N51" s="3">
        <f t="shared" si="11"/>
        <v>0.14141414141414141</v>
      </c>
    </row>
    <row r="52" spans="1:14" x14ac:dyDescent="0.3">
      <c r="A52" s="12">
        <v>18</v>
      </c>
      <c r="B52">
        <v>127</v>
      </c>
      <c r="C52">
        <v>10</v>
      </c>
      <c r="D52">
        <v>106</v>
      </c>
      <c r="E52">
        <v>100</v>
      </c>
      <c r="F52">
        <v>53</v>
      </c>
      <c r="G52">
        <v>71</v>
      </c>
      <c r="H52">
        <v>0</v>
      </c>
      <c r="I52" s="2">
        <f t="shared" si="6"/>
        <v>5883</v>
      </c>
      <c r="J52" s="3">
        <f t="shared" si="8"/>
        <v>0.83464566929133854</v>
      </c>
      <c r="K52" s="3">
        <f t="shared" si="9"/>
        <v>0.78740157480314965</v>
      </c>
      <c r="L52" s="2">
        <f t="shared" si="7"/>
        <v>4412.25</v>
      </c>
      <c r="M52" s="3">
        <f t="shared" si="10"/>
        <v>7.874015748031496E-2</v>
      </c>
      <c r="N52" s="3">
        <f t="shared" si="11"/>
        <v>9.4339622641509441E-2</v>
      </c>
    </row>
    <row r="53" spans="1:14" x14ac:dyDescent="0.3">
      <c r="A53" s="12">
        <v>19</v>
      </c>
      <c r="B53">
        <v>115</v>
      </c>
      <c r="C53">
        <v>9</v>
      </c>
      <c r="D53">
        <v>87</v>
      </c>
      <c r="E53">
        <v>82</v>
      </c>
      <c r="F53">
        <v>51</v>
      </c>
      <c r="G53">
        <v>47</v>
      </c>
      <c r="H53">
        <v>0</v>
      </c>
      <c r="I53" s="2">
        <f t="shared" si="6"/>
        <v>5661</v>
      </c>
      <c r="J53" s="3">
        <f t="shared" si="8"/>
        <v>0.75652173913043474</v>
      </c>
      <c r="K53" s="3">
        <f t="shared" si="9"/>
        <v>0.71304347826086956</v>
      </c>
      <c r="L53" s="2">
        <f t="shared" si="7"/>
        <v>4245.75</v>
      </c>
      <c r="M53" s="3">
        <f t="shared" si="10"/>
        <v>7.8260869565217397E-2</v>
      </c>
      <c r="N53" s="3">
        <f t="shared" si="11"/>
        <v>0.10344827586206896</v>
      </c>
    </row>
    <row r="54" spans="1:14" x14ac:dyDescent="0.3">
      <c r="A54" s="12">
        <v>20</v>
      </c>
      <c r="B54">
        <v>135</v>
      </c>
      <c r="C54">
        <v>13</v>
      </c>
      <c r="D54">
        <v>105</v>
      </c>
      <c r="E54">
        <v>103</v>
      </c>
      <c r="F54">
        <v>53</v>
      </c>
      <c r="G54">
        <v>65</v>
      </c>
      <c r="H54">
        <v>0</v>
      </c>
      <c r="I54" s="2">
        <f t="shared" si="6"/>
        <v>5883</v>
      </c>
      <c r="J54" s="3">
        <f t="shared" si="8"/>
        <v>0.77777777777777779</v>
      </c>
      <c r="K54" s="3">
        <f t="shared" si="9"/>
        <v>0.76296296296296295</v>
      </c>
      <c r="L54" s="2">
        <f t="shared" si="7"/>
        <v>4412.25</v>
      </c>
      <c r="M54" s="3">
        <f t="shared" si="10"/>
        <v>9.6296296296296297E-2</v>
      </c>
      <c r="N54" s="3">
        <f t="shared" si="11"/>
        <v>0.12380952380952381</v>
      </c>
    </row>
    <row r="55" spans="1:14" x14ac:dyDescent="0.3">
      <c r="A55" s="12">
        <v>21</v>
      </c>
      <c r="B55">
        <v>126</v>
      </c>
      <c r="C55">
        <v>12</v>
      </c>
      <c r="D55">
        <v>99</v>
      </c>
      <c r="E55">
        <v>93</v>
      </c>
      <c r="F55">
        <v>63</v>
      </c>
      <c r="G55">
        <v>47</v>
      </c>
      <c r="H55">
        <v>0</v>
      </c>
      <c r="I55" s="2">
        <f t="shared" si="6"/>
        <v>6993</v>
      </c>
      <c r="J55" s="3">
        <f t="shared" si="8"/>
        <v>0.7857142857142857</v>
      </c>
      <c r="K55" s="3">
        <f t="shared" si="9"/>
        <v>0.73809523809523814</v>
      </c>
      <c r="L55" s="2">
        <f t="shared" si="7"/>
        <v>5244.75</v>
      </c>
      <c r="M55" s="3">
        <f t="shared" si="10"/>
        <v>9.5238095238095233E-2</v>
      </c>
      <c r="N55" s="3">
        <f t="shared" si="11"/>
        <v>0.12121212121212122</v>
      </c>
    </row>
    <row r="56" spans="1:14" x14ac:dyDescent="0.3">
      <c r="A56" s="12">
        <v>22</v>
      </c>
      <c r="B56">
        <v>126</v>
      </c>
      <c r="C56">
        <v>12</v>
      </c>
      <c r="D56">
        <v>97</v>
      </c>
      <c r="E56">
        <v>95</v>
      </c>
      <c r="F56">
        <v>53</v>
      </c>
      <c r="G56">
        <v>53</v>
      </c>
      <c r="H56">
        <v>0</v>
      </c>
      <c r="I56" s="2">
        <f t="shared" si="6"/>
        <v>5883</v>
      </c>
      <c r="J56" s="3">
        <f t="shared" si="8"/>
        <v>0.76984126984126988</v>
      </c>
      <c r="K56" s="3">
        <f t="shared" si="9"/>
        <v>0.75396825396825395</v>
      </c>
      <c r="L56" s="2">
        <f t="shared" si="7"/>
        <v>4412.25</v>
      </c>
      <c r="M56" s="3">
        <f t="shared" si="10"/>
        <v>9.5238095238095233E-2</v>
      </c>
      <c r="N56" s="3">
        <f t="shared" si="11"/>
        <v>0.12371134020618557</v>
      </c>
    </row>
    <row r="57" spans="1:14" x14ac:dyDescent="0.3">
      <c r="A57" s="12">
        <v>23</v>
      </c>
      <c r="B57">
        <v>104</v>
      </c>
      <c r="C57">
        <v>6</v>
      </c>
      <c r="D57">
        <v>81</v>
      </c>
      <c r="E57">
        <v>78</v>
      </c>
      <c r="F57">
        <v>46</v>
      </c>
      <c r="G57">
        <v>48</v>
      </c>
      <c r="H57">
        <v>1</v>
      </c>
      <c r="I57" s="2">
        <f t="shared" si="6"/>
        <v>5106</v>
      </c>
      <c r="J57" s="3">
        <f t="shared" si="8"/>
        <v>0.77884615384615385</v>
      </c>
      <c r="K57" s="3">
        <f t="shared" si="9"/>
        <v>0.75</v>
      </c>
      <c r="L57" s="2">
        <f t="shared" si="7"/>
        <v>3829.5</v>
      </c>
      <c r="M57" s="3">
        <f>C57/B57</f>
        <v>5.7692307692307696E-2</v>
      </c>
      <c r="N57" s="3">
        <f t="shared" si="11"/>
        <v>7.407407407407407E-2</v>
      </c>
    </row>
    <row r="58" spans="1:14" x14ac:dyDescent="0.3">
      <c r="A58" s="1" t="s">
        <v>47</v>
      </c>
      <c r="B58" s="1">
        <v>2411</v>
      </c>
      <c r="C58" s="1">
        <v>210</v>
      </c>
      <c r="D58" s="1">
        <v>1920</v>
      </c>
      <c r="E58" s="1">
        <v>1841</v>
      </c>
      <c r="F58" s="1">
        <v>1053</v>
      </c>
      <c r="G58" s="1">
        <v>1109</v>
      </c>
      <c r="H58" s="1">
        <v>6</v>
      </c>
      <c r="I58" s="9">
        <f t="shared" si="6"/>
        <v>116883</v>
      </c>
      <c r="J58" s="10">
        <f t="shared" si="8"/>
        <v>0.79635006221484861</v>
      </c>
      <c r="K58" s="10">
        <f t="shared" si="9"/>
        <v>0.76358357527996679</v>
      </c>
      <c r="L58" s="9">
        <f t="shared" si="7"/>
        <v>87662.25</v>
      </c>
      <c r="M58" s="10">
        <f t="shared" si="10"/>
        <v>8.7100788054749065E-2</v>
      </c>
      <c r="N58" s="10">
        <f t="shared" si="11"/>
        <v>0.109375</v>
      </c>
    </row>
  </sheetData>
  <mergeCells count="4">
    <mergeCell ref="A1:N1"/>
    <mergeCell ref="A2:N2"/>
    <mergeCell ref="A31:N31"/>
    <mergeCell ref="A32:N3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7F61C7F4AD3904F8D46A0E88BC886D2" ma:contentTypeVersion="11" ma:contentTypeDescription="Create a new document." ma:contentTypeScope="" ma:versionID="acf7db4eb3269f362d3c3f3d49b48d06">
  <xsd:schema xmlns:xsd="http://www.w3.org/2001/XMLSchema" xmlns:xs="http://www.w3.org/2001/XMLSchema" xmlns:p="http://schemas.microsoft.com/office/2006/metadata/properties" xmlns:ns2="7c8d0b65-cd36-433f-b3c4-8dffe5232308" xmlns:ns3="773a0273-263f-4a52-a964-2109d38b6322" targetNamespace="http://schemas.microsoft.com/office/2006/metadata/properties" ma:root="true" ma:fieldsID="41c1d0e8e3ebc8ecd17f8bb474766328" ns2:_="" ns3:_="">
    <xsd:import namespace="7c8d0b65-cd36-433f-b3c4-8dffe5232308"/>
    <xsd:import namespace="773a0273-263f-4a52-a964-2109d38b63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8d0b65-cd36-433f-b3c4-8dffe523230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d0c2a04-f6b1-4e6c-90d1-b0ad820c9b5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73a0273-263f-4a52-a964-2109d38b632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0369ff-1344-444a-b097-6d29cb068e18}" ma:internalName="TaxCatchAll" ma:showField="CatchAllData" ma:web="773a0273-263f-4a52-a964-2109d38b63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73a0273-263f-4a52-a964-2109d38b6322" xsi:nil="true"/>
    <lcf76f155ced4ddcb4097134ff3c332f xmlns="7c8d0b65-cd36-433f-b3c4-8dffe523230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8DBAB9D-FEB6-4524-BD18-61EA78ECDD5D}">
  <ds:schemaRefs>
    <ds:schemaRef ds:uri="http://schemas.microsoft.com/sharepoint/v3/contenttype/forms"/>
  </ds:schemaRefs>
</ds:datastoreItem>
</file>

<file path=customXml/itemProps2.xml><?xml version="1.0" encoding="utf-8"?>
<ds:datastoreItem xmlns:ds="http://schemas.openxmlformats.org/officeDocument/2006/customXml" ds:itemID="{B7982F96-8E5A-4A6A-A9AA-5E3471CFA2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8d0b65-cd36-433f-b3c4-8dffe5232308"/>
    <ds:schemaRef ds:uri="773a0273-263f-4a52-a964-2109d38b63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245FD0-AF98-44BD-BA9C-2D9E8B7C94CC}">
  <ds:schemaRef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schemas.microsoft.com/office/2006/documentManagement/types"/>
    <ds:schemaRef ds:uri="773a0273-263f-4a52-a964-2109d38b6322"/>
    <ds:schemaRef ds:uri="7c8d0b65-cd36-433f-b3c4-8dffe5232308"/>
    <ds:schemaRef ds:uri="http://www.w3.org/XML/1998/namespace"/>
    <ds:schemaRef ds:uri="http://purl.org/dc/dcmitype/"/>
    <ds:schemaRef ds:uri="http://purl.org/dc/terms/"/>
  </ds:schemaRefs>
</ds:datastoreItem>
</file>

<file path=docMetadata/LabelInfo.xml><?xml version="1.0" encoding="utf-8"?>
<clbl:labelList xmlns:clbl="http://schemas.microsoft.com/office/2020/mipLabelMetadata">
  <clbl:label id="{ec7ef64b-e2f9-44ea-8f3a-64ba56ccb706}" enabled="1" method="Privileged" siteId="{6430a651-4033-4ee1-bc4a-92f76db9784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About this data</vt:lpstr>
      <vt:lpstr>A1 Alarm Commercial Industrial</vt:lpstr>
      <vt:lpstr>A2 Alarm Retail Public Assembly</vt:lpstr>
      <vt:lpstr>A3 Alarm Residential</vt:lpstr>
      <vt:lpstr>A4 Alarm Domestic</vt:lpstr>
    </vt:vector>
  </TitlesOfParts>
  <Manager/>
  <Company>Devon and Somerset Fire and Rescue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Dave Church</dc:creator>
  <cp:keywords/>
  <dc:description/>
  <cp:lastModifiedBy>Simon Clews</cp:lastModifiedBy>
  <cp:revision/>
  <dcterms:created xsi:type="dcterms:W3CDTF">2024-12-20T11:22:39Z</dcterms:created>
  <dcterms:modified xsi:type="dcterms:W3CDTF">2025-01-14T14:39:07Z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0x010100F7F61C7F4AD3904F8D46A0E88BC886D2</vt:lpwstr>
  </property>
  <property fmtid="{D5CDD505-2E9C-101B-9397-08002B2CF9AE}" pid="3" name="MediaServiceImageTags">
    <vt:lpwstr/>
  </property>
</Properties>
</file>